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0995" tabRatio="952" activeTab="7"/>
  </bookViews>
  <sheets>
    <sheet name="Table contents" sheetId="1" r:id="rId1"/>
    <sheet name="Report" sheetId="2" r:id="rId2"/>
    <sheet name="Charities list" sheetId="3" r:id="rId3"/>
    <sheet name="Accounts receivable A" sheetId="4" r:id="rId4"/>
    <sheet name="Capital assets B" sheetId="5" r:id="rId5"/>
    <sheet name="Accounts payable C" sheetId="6" r:id="rId6"/>
    <sheet name="Long-term debt D" sheetId="7" r:id="rId7"/>
    <sheet name="Revenue EFG" sheetId="8" r:id="rId8"/>
    <sheet name="Expenses HIJKLMN" sheetId="9" r:id="rId9"/>
    <sheet name="Remb dettes L.T. O" sheetId="10" state="hidden" r:id="rId10"/>
    <sheet name="TableauAmort" sheetId="11" r:id="rId11"/>
    <sheet name="LCAR" sheetId="12" r:id="rId12"/>
    <sheet name="TP-985.22" sheetId="13" r:id="rId13"/>
    <sheet name="T3010 page 3" sheetId="14" state="hidden" r:id="rId14"/>
    <sheet name="T3010 page 7" sheetId="15" r:id="rId15"/>
    <sheet name="T3010 page 8" sheetId="16" r:id="rId16"/>
    <sheet name="T3010 page 9" sheetId="17" r:id="rId17"/>
  </sheets>
  <externalReferences>
    <externalReference r:id="rId20"/>
  </externalReferences>
  <definedNames>
    <definedName name="_xlnm.Print_Area">'Charities list'!$A$1:$G$23</definedName>
    <definedName name="_xlnm.Print_Titles">'Expenses HIJKLMN'!$1:$4</definedName>
    <definedName name="_xlnm.Print_Titles_1">'Report'!$1:$1</definedName>
    <definedName name="DescriptionIndex">'[1]DescriptionIndex'!$A$2:$E$463</definedName>
    <definedName name="DescriptionRegroup">'[1]DescriptionIndex'!$G$2:$N$51</definedName>
    <definedName name="_xlnm.Print_Titles" localSheetId="8">'Expenses HIJKLMN'!$1:$4</definedName>
    <definedName name="_xlnm.Print_Titles" localSheetId="1">'Report'!$1:$1</definedName>
    <definedName name="Index">"#REF!"</definedName>
    <definedName name="IndexSP1">"#REF!"</definedName>
    <definedName name="Solde">"#REF!"</definedName>
    <definedName name="SoldeP1">"#REF!"</definedName>
    <definedName name="_xlnm.Print_Area" localSheetId="4">'Capital assets B'!$A$1:$I$37</definedName>
    <definedName name="_xlnm.Print_Area" localSheetId="2">'Charities list'!$A$1:$O$23</definedName>
    <definedName name="_xlnm.Print_Area" localSheetId="8">'Expenses HIJKLMN'!$A$1:$J$100</definedName>
    <definedName name="_xlnm.Print_Area" localSheetId="11">'LCAR'!$A$3:$M$50</definedName>
    <definedName name="_xlnm.Print_Area" localSheetId="7">'Revenue EFG'!$A$1:$I$72</definedName>
    <definedName name="_xlnm.Print_Area" localSheetId="13">'T3010 page 3'!$A$1:$L$81</definedName>
    <definedName name="_xlnm.Print_Area" localSheetId="14">'T3010 page 7'!$A$1:$K$36</definedName>
    <definedName name="_xlnm.Print_Area" localSheetId="16">'T3010 page 9'!$A$1:$K$31</definedName>
    <definedName name="_xlnm.Print_Area" localSheetId="12">'TP-985.22'!$A$1:$M$98</definedName>
  </definedNames>
  <calcPr fullCalcOnLoad="1"/>
</workbook>
</file>

<file path=xl/sharedStrings.xml><?xml version="1.0" encoding="utf-8"?>
<sst xmlns="http://schemas.openxmlformats.org/spreadsheetml/2006/main" count="746" uniqueCount="580">
  <si>
    <t xml:space="preserve">             RR</t>
  </si>
  <si>
    <t>$</t>
  </si>
  <si>
    <t>Acquisitions</t>
  </si>
  <si>
    <t>Amortissement</t>
  </si>
  <si>
    <t>Valeur nette</t>
  </si>
  <si>
    <t>DESCRIPTION</t>
  </si>
  <si>
    <t>TOTAL</t>
  </si>
  <si>
    <t>ANNEXE O - REMBOURSEMENT DE DETTES À LONG TERME</t>
  </si>
  <si>
    <t>REMBOURSEMENT FONDS BÂTISSEURS</t>
  </si>
  <si>
    <t>REMBOURSEMENT FONDS DE GESTION</t>
  </si>
  <si>
    <t>REMBOURSEMENT HYPOTHÈQUE #1</t>
  </si>
  <si>
    <t>REMBOURSEMENT HYPOTHÈQUE #2</t>
  </si>
  <si>
    <t>ANNEXE O - REMBOURSEMENT DE DETTES À LONG TERME (L.T.)</t>
  </si>
  <si>
    <r>
      <t xml:space="preserve">Inscrire les remboursements de </t>
    </r>
    <r>
      <rPr>
        <b/>
        <sz val="12"/>
        <rFont val="Times New Roman"/>
        <family val="1"/>
      </rPr>
      <t xml:space="preserve">capital seulement. </t>
    </r>
    <r>
      <rPr>
        <sz val="12"/>
        <rFont val="Times New Roman"/>
        <family val="1"/>
      </rPr>
      <t xml:space="preserve"> La partie intérêts du remboursement doit être inscrite à l'</t>
    </r>
    <r>
      <rPr>
        <b/>
        <sz val="12"/>
        <rFont val="Times New Roman"/>
        <family val="1"/>
      </rPr>
      <t>annexe J - Frais financiers, Onglet Dépenses</t>
    </r>
  </si>
  <si>
    <t>AMBROSE UNIVERSITY</t>
  </si>
  <si>
    <t>AUTRES REMBOURSEMENTS L.T.</t>
  </si>
  <si>
    <t>Page 6</t>
  </si>
  <si>
    <t>.00 $</t>
  </si>
  <si>
    <t>AQ1</t>
  </si>
  <si>
    <t>AQ1B</t>
  </si>
  <si>
    <t>AQ2</t>
  </si>
  <si>
    <t>AQ3</t>
  </si>
  <si>
    <t>AQ</t>
  </si>
  <si>
    <t>AR1</t>
  </si>
  <si>
    <r>
      <t xml:space="preserve">   </t>
    </r>
    <r>
      <rPr>
        <b/>
        <sz val="12"/>
        <color indexed="8"/>
        <rFont val="Calibri"/>
        <family val="2"/>
      </rPr>
      <t xml:space="preserve">Réduction </t>
    </r>
    <r>
      <rPr>
        <sz val="12"/>
        <color indexed="8"/>
        <rFont val="Calibri"/>
        <family val="2"/>
      </rPr>
      <t>du capital de la dette</t>
    </r>
  </si>
  <si>
    <t>AR2</t>
  </si>
  <si>
    <t xml:space="preserve">   Versement sur le capital de la dette du terrain, bâtiments, mobiliers (versement sur le montant emprunté)</t>
  </si>
  <si>
    <t>AR3</t>
  </si>
  <si>
    <t xml:space="preserve">   </t>
  </si>
  <si>
    <t>AR4</t>
  </si>
  <si>
    <t>AR5</t>
  </si>
  <si>
    <t>AR6</t>
  </si>
  <si>
    <t>AR7</t>
  </si>
  <si>
    <t>AR8</t>
  </si>
  <si>
    <t>AR9</t>
  </si>
  <si>
    <t>AR10</t>
  </si>
  <si>
    <t>AR11</t>
  </si>
  <si>
    <t>AR12</t>
  </si>
  <si>
    <t>AR</t>
  </si>
  <si>
    <t>PAGE 3</t>
  </si>
  <si>
    <t>D1</t>
  </si>
  <si>
    <t>D2</t>
  </si>
  <si>
    <t>D3</t>
  </si>
  <si>
    <t>D4</t>
  </si>
  <si>
    <t>REVENU QUÉBEC</t>
  </si>
  <si>
    <t>TP-985.22 (2016-10)</t>
  </si>
  <si>
    <t>12.1</t>
  </si>
  <si>
    <t>13.1</t>
  </si>
  <si>
    <t>15.1</t>
  </si>
  <si>
    <t>15.2</t>
  </si>
  <si>
    <t>15.3</t>
  </si>
  <si>
    <t>=</t>
  </si>
  <si>
    <t>37.1</t>
  </si>
  <si>
    <t>37.2</t>
  </si>
  <si>
    <t>37.3</t>
  </si>
  <si>
    <t>37.4</t>
  </si>
  <si>
    <t>37.5</t>
  </si>
  <si>
    <t>38.1</t>
  </si>
  <si>
    <t>55.1</t>
  </si>
  <si>
    <t>55.2</t>
  </si>
  <si>
    <t>55.3</t>
  </si>
  <si>
    <t>55.4</t>
  </si>
  <si>
    <t xml:space="preserve">          Formulaire complété par :_______________________________                                                No. téléphone : ______________</t>
  </si>
  <si>
    <t>N/A</t>
  </si>
  <si>
    <t>OK</t>
  </si>
  <si>
    <t>PAGE 7</t>
  </si>
  <si>
    <t>1(A)</t>
  </si>
  <si>
    <t>1 (B)</t>
  </si>
  <si>
    <t>1 $ à 39 999 $</t>
  </si>
  <si>
    <t>40 000 $ à 79 999 $</t>
  </si>
  <si>
    <t>80 000 $ à 129 999 $</t>
  </si>
  <si>
    <t>2 (A)</t>
  </si>
  <si>
    <t>2(B)</t>
  </si>
  <si>
    <t>PAGE 8</t>
  </si>
  <si>
    <t>PAGE 9</t>
  </si>
  <si>
    <t>Calgary (AB)</t>
  </si>
  <si>
    <t>Montréal (QC)</t>
  </si>
  <si>
    <t>Toronto (ON)</t>
  </si>
  <si>
    <t>Ambrose University</t>
  </si>
  <si>
    <t>ETEQ</t>
  </si>
  <si>
    <t>NO</t>
  </si>
  <si>
    <t xml:space="preserve">   Montant net gains (ou des pertes) en capital de l'aliénation de biens </t>
  </si>
  <si>
    <t>CHRISTIAN AND MISSIONARY ALLIANCE IN QUEBEC</t>
  </si>
  <si>
    <t>Year ending 2017</t>
  </si>
  <si>
    <t>NOTICE : DO NOT REGISTER ANY AMOUNTS IN THE SHADED ZONES (BLUE) OF THE REPORT AND APPENDICES.</t>
  </si>
  <si>
    <t>TABLE OF CONTENTS</t>
  </si>
  <si>
    <t>ANNUAL REPORT CMAQ</t>
  </si>
  <si>
    <t>LIST OF DONATIONS TO REGISTERED CHARITIES</t>
  </si>
  <si>
    <t>APPENDIX A - ACCOUNTS RECEIVABLE</t>
  </si>
  <si>
    <t>APPENDIX B - CAPITAL ASSETS</t>
  </si>
  <si>
    <t>APPENDIX C - ACCOUNTS PAYABLE</t>
  </si>
  <si>
    <t>APPENDIX D - LONG-TERM DEBT</t>
  </si>
  <si>
    <t>APPENDIX E - DONATIONS AND OFFERINGS</t>
  </si>
  <si>
    <t>APPENDIX F - MINISTRIES AND ACTIVITIES REVENUES</t>
  </si>
  <si>
    <t>APPENDIX G - OTHER REVENUES</t>
  </si>
  <si>
    <t>APPENDIX H - ADMINISTRATIVE EXPENSES</t>
  </si>
  <si>
    <t>APPENDIX I - SALARIES, BENEFITS AND HONORARIA</t>
  </si>
  <si>
    <t>APPENDIX J - FINANCIAL EXPENSES</t>
  </si>
  <si>
    <t>APPENDIX K - ACTIVITIES AND MINISTRIES EXPENSES</t>
  </si>
  <si>
    <t>APPENDIX L - OCCUPANCY COSTS</t>
  </si>
  <si>
    <t>APPENDIX M - CHURCH DONATIONS</t>
  </si>
  <si>
    <t>APPENDIX N - PERSONAL DONATIONS</t>
  </si>
  <si>
    <t xml:space="preserve">CRA Registration Number </t>
  </si>
  <si>
    <t>CHURCH FINANCIAL REPORT (RF50+e)</t>
  </si>
  <si>
    <t>Annual Financial Report - RF50+ e</t>
  </si>
  <si>
    <t>Year-end date</t>
  </si>
  <si>
    <t>ASSETS</t>
  </si>
  <si>
    <t>LIABILITIES</t>
  </si>
  <si>
    <t>REVENUES</t>
  </si>
  <si>
    <t>EXPENSES</t>
  </si>
  <si>
    <r>
      <t>I</t>
    </r>
    <r>
      <rPr>
        <sz val="12"/>
        <rFont val="Times New Roman"/>
        <family val="1"/>
      </rPr>
      <t>nvestment CMAQ</t>
    </r>
  </si>
  <si>
    <r>
      <t>I</t>
    </r>
    <r>
      <rPr>
        <sz val="12"/>
        <rFont val="Times New Roman"/>
        <family val="1"/>
      </rPr>
      <t>nventory</t>
    </r>
  </si>
  <si>
    <r>
      <t>P</t>
    </r>
    <r>
      <rPr>
        <sz val="12"/>
        <rFont val="Times New Roman"/>
        <family val="1"/>
      </rPr>
      <t>repaid expenses</t>
    </r>
  </si>
  <si>
    <r>
      <t>C</t>
    </r>
    <r>
      <rPr>
        <sz val="12"/>
        <rFont val="Times New Roman"/>
        <family val="1"/>
      </rPr>
      <t>apital assets</t>
    </r>
  </si>
  <si>
    <r>
      <t>C</t>
    </r>
    <r>
      <rPr>
        <sz val="12"/>
        <rFont val="Times New Roman"/>
        <family val="1"/>
      </rPr>
      <t xml:space="preserve">ash on hand </t>
    </r>
  </si>
  <si>
    <r>
      <t>T</t>
    </r>
    <r>
      <rPr>
        <sz val="12"/>
        <rFont val="Times New Roman"/>
        <family val="1"/>
      </rPr>
      <t xml:space="preserve">emporary investment                                                           </t>
    </r>
  </si>
  <si>
    <r>
      <t>A</t>
    </r>
    <r>
      <rPr>
        <sz val="12"/>
        <rFont val="Times New Roman"/>
        <family val="1"/>
      </rPr>
      <t xml:space="preserve">ccounts receivable - Others </t>
    </r>
  </si>
  <si>
    <r>
      <t>B</t>
    </r>
    <r>
      <rPr>
        <sz val="12"/>
        <rFont val="Times New Roman"/>
        <family val="1"/>
      </rPr>
      <t>ank overdraft</t>
    </r>
  </si>
  <si>
    <r>
      <t>A</t>
    </r>
    <r>
      <rPr>
        <sz val="12"/>
        <rFont val="Times New Roman"/>
        <family val="1"/>
      </rPr>
      <t>ccounts payable to CMAQ</t>
    </r>
  </si>
  <si>
    <r>
      <t>A</t>
    </r>
    <r>
      <rPr>
        <sz val="12"/>
        <rFont val="Times New Roman"/>
        <family val="1"/>
      </rPr>
      <t>ccounts payable - Others</t>
    </r>
  </si>
  <si>
    <r>
      <t>R</t>
    </r>
    <r>
      <rPr>
        <sz val="12"/>
        <rFont val="Times New Roman"/>
        <family val="1"/>
      </rPr>
      <t xml:space="preserve">estricted funds </t>
    </r>
  </si>
  <si>
    <r>
      <t>L</t>
    </r>
    <r>
      <rPr>
        <sz val="12"/>
        <rFont val="Times New Roman"/>
        <family val="1"/>
      </rPr>
      <t>ong-term debt (due to CMAQ)</t>
    </r>
  </si>
  <si>
    <r>
      <t>L</t>
    </r>
    <r>
      <rPr>
        <sz val="12"/>
        <rFont val="Times New Roman"/>
        <family val="1"/>
      </rPr>
      <t xml:space="preserve">ong-term debt </t>
    </r>
  </si>
  <si>
    <r>
      <t>D</t>
    </r>
    <r>
      <rPr>
        <sz val="12"/>
        <rFont val="Times New Roman"/>
        <family val="1"/>
      </rPr>
      <t>onations and offerings</t>
    </r>
  </si>
  <si>
    <r>
      <t>M</t>
    </r>
    <r>
      <rPr>
        <sz val="12"/>
        <rFont val="Times New Roman"/>
        <family val="1"/>
      </rPr>
      <t>inistries and activities revenues</t>
    </r>
  </si>
  <si>
    <r>
      <t>R</t>
    </r>
    <r>
      <rPr>
        <sz val="12"/>
        <rFont val="Times New Roman"/>
        <family val="1"/>
      </rPr>
      <t>ental income</t>
    </r>
  </si>
  <si>
    <r>
      <t>I</t>
    </r>
    <r>
      <rPr>
        <sz val="12"/>
        <rFont val="Times New Roman"/>
        <family val="1"/>
      </rPr>
      <t>nvestment income</t>
    </r>
  </si>
  <si>
    <r>
      <t>R</t>
    </r>
    <r>
      <rPr>
        <sz val="12"/>
        <rFont val="Times New Roman"/>
        <family val="1"/>
      </rPr>
      <t>evenues other</t>
    </r>
  </si>
  <si>
    <r>
      <t>A</t>
    </r>
    <r>
      <rPr>
        <sz val="12"/>
        <rFont val="Times New Roman"/>
        <family val="1"/>
      </rPr>
      <t>dministratives expenses</t>
    </r>
  </si>
  <si>
    <r>
      <t>I</t>
    </r>
    <r>
      <rPr>
        <sz val="12"/>
        <rFont val="Times New Roman"/>
        <family val="1"/>
      </rPr>
      <t>nscrire tous les remboursement de dettes L.T. à l'onglet O "</t>
    </r>
    <r>
      <rPr>
        <sz val="12"/>
        <color indexed="56"/>
        <rFont val="Times New Roman"/>
        <family val="1"/>
      </rPr>
      <t>R</t>
    </r>
    <r>
      <rPr>
        <sz val="12"/>
        <color indexed="12"/>
        <rFont val="Times New Roman"/>
        <family val="1"/>
      </rPr>
      <t>emb. dettes L.T.</t>
    </r>
    <r>
      <rPr>
        <sz val="12"/>
        <rFont val="Times New Roman"/>
        <family val="1"/>
      </rPr>
      <t>"</t>
    </r>
  </si>
  <si>
    <r>
      <t>S</t>
    </r>
    <r>
      <rPr>
        <sz val="12"/>
        <rFont val="Times New Roman"/>
        <family val="1"/>
      </rPr>
      <t xml:space="preserve">alaries, benefits et honoraria </t>
    </r>
  </si>
  <si>
    <r>
      <t>F</t>
    </r>
    <r>
      <rPr>
        <sz val="12"/>
        <rFont val="Times New Roman"/>
        <family val="1"/>
      </rPr>
      <t xml:space="preserve">inancial expenses </t>
    </r>
  </si>
  <si>
    <r>
      <t>M</t>
    </r>
    <r>
      <rPr>
        <sz val="12"/>
        <rFont val="Times New Roman"/>
        <family val="1"/>
      </rPr>
      <t>inistries and activities expenses</t>
    </r>
  </si>
  <si>
    <r>
      <t>O</t>
    </r>
    <r>
      <rPr>
        <sz val="12"/>
        <rFont val="Times New Roman"/>
        <family val="1"/>
      </rPr>
      <t>ccupancy costs</t>
    </r>
  </si>
  <si>
    <r>
      <t>C</t>
    </r>
    <r>
      <rPr>
        <sz val="12"/>
        <rFont val="Times New Roman"/>
        <family val="1"/>
      </rPr>
      <t xml:space="preserve">hurch donations </t>
    </r>
  </si>
  <si>
    <r>
      <t>P</t>
    </r>
    <r>
      <rPr>
        <sz val="12"/>
        <rFont val="Times New Roman"/>
        <family val="1"/>
      </rPr>
      <t xml:space="preserve">ersonal donations </t>
    </r>
  </si>
  <si>
    <t>Person who filled out the form :_______________________________               Phone : ______________</t>
  </si>
  <si>
    <t>Do not record any amounts in the shaded BLUE zones - they will fill in automatically</t>
  </si>
  <si>
    <t>DONATIONS TO REGISTERED CHARITIES 2017</t>
  </si>
  <si>
    <t>DONATIONS TO CMA QC (ONLY)</t>
  </si>
  <si>
    <t>Name of organization</t>
  </si>
  <si>
    <t>City and Province</t>
  </si>
  <si>
    <t>Total amount 
of gifts</t>
  </si>
  <si>
    <t>Registration 
number (RR)</t>
  </si>
  <si>
    <t>DONATIONS TO OTHER REGISTERED CHARITIES</t>
  </si>
  <si>
    <t>CHRISTIAN AND MISSIONARY ALLIANCE IN CANADA</t>
  </si>
  <si>
    <t>ETEQ : École de théologie évangélique du Québec</t>
  </si>
  <si>
    <t>11878630 RR 0007</t>
  </si>
  <si>
    <t>133063859 RR 0001</t>
  </si>
  <si>
    <t>872804406 RR 0001</t>
  </si>
  <si>
    <t>131329260 RR 0001</t>
  </si>
  <si>
    <t>Accounts receivable</t>
  </si>
  <si>
    <t>Security deposit</t>
  </si>
  <si>
    <t>Interest receivable</t>
  </si>
  <si>
    <t>GST receivable</t>
  </si>
  <si>
    <t>PST receivable</t>
  </si>
  <si>
    <t>Loan (advance) to an individual</t>
  </si>
  <si>
    <t>Advance to an employee</t>
  </si>
  <si>
    <t>Cost</t>
  </si>
  <si>
    <t>Sound system</t>
  </si>
  <si>
    <t>Furniture</t>
  </si>
  <si>
    <t>Equipment</t>
  </si>
  <si>
    <t>Computer hardware</t>
  </si>
  <si>
    <t>Vehicles</t>
  </si>
  <si>
    <t>Other</t>
  </si>
  <si>
    <t>Accumulated amortization</t>
  </si>
  <si>
    <t>Equipments</t>
  </si>
  <si>
    <t>LAND AND BUILDING ONLY</t>
  </si>
  <si>
    <t>Land (CMAQ)</t>
  </si>
  <si>
    <t>Church building (CMAQ)</t>
  </si>
  <si>
    <t>Amortization</t>
  </si>
  <si>
    <t>Net value</t>
  </si>
  <si>
    <t>Transfers</t>
  </si>
  <si>
    <t>Adjustments</t>
  </si>
  <si>
    <t>Accounts payable</t>
  </si>
  <si>
    <t>Credit cards payable</t>
  </si>
  <si>
    <t>Accrued expenses</t>
  </si>
  <si>
    <t>Salaries, taxes and contributions</t>
  </si>
  <si>
    <t>Amounts due to directors</t>
  </si>
  <si>
    <t>Amounts due to individual</t>
  </si>
  <si>
    <t>Loans from individuals</t>
  </si>
  <si>
    <t>Other accounts payable</t>
  </si>
  <si>
    <r>
      <t xml:space="preserve">Mortgage loan, repayable in monthly instalments of :_____________ $,  </t>
    </r>
    <r>
      <rPr>
        <b/>
        <u val="single"/>
        <sz val="11"/>
        <rFont val="Times New Roman"/>
        <family val="1"/>
      </rPr>
      <t>including principal and interest</t>
    </r>
    <r>
      <rPr>
        <sz val="11"/>
        <rFont val="Times New Roman"/>
        <family val="1"/>
      </rPr>
      <t xml:space="preserve"> at the rate of: __________ %, renewable in MONTH:__________ YEAR:_________, maturing on MONTH:__________ YEAR:___________ .</t>
    </r>
  </si>
  <si>
    <r>
      <t xml:space="preserve">Mortgage loan, repayable in monthly instalments of :_____________ $,  </t>
    </r>
    <r>
      <rPr>
        <b/>
        <u val="single"/>
        <sz val="11"/>
        <rFont val="Times New Roman"/>
        <family val="1"/>
      </rPr>
      <t>plus interest</t>
    </r>
    <r>
      <rPr>
        <sz val="11"/>
        <rFont val="Times New Roman"/>
        <family val="1"/>
      </rPr>
      <t xml:space="preserve"> at the rate of: __________ %, renewable in MONTH:__________ YEAR:_________, maturing on MONTH:__________ YEAR:___________ .</t>
    </r>
  </si>
  <si>
    <t>Long-term debt #3</t>
  </si>
  <si>
    <t>Capital to be reimbursed during next fiscal year</t>
  </si>
  <si>
    <t>ASSETS less LIABILITIES = NET ASSET</t>
  </si>
  <si>
    <t>NET ASSET / SURPLUS / RETAINED EARNINGS</t>
  </si>
  <si>
    <r>
      <t xml:space="preserve">INVESTED IN CAPITAL ASSET </t>
    </r>
    <r>
      <rPr>
        <b/>
        <sz val="9"/>
        <color indexed="12"/>
        <rFont val="Times New Roman"/>
        <family val="1"/>
      </rPr>
      <t>(Line 7 of annual Report - ASSET)</t>
    </r>
  </si>
  <si>
    <t>UNRESTRICTED</t>
  </si>
  <si>
    <r>
      <t xml:space="preserve">RESTRICTED </t>
    </r>
    <r>
      <rPr>
        <b/>
        <sz val="9"/>
        <color indexed="12"/>
        <rFont val="Times New Roman"/>
        <family val="1"/>
      </rPr>
      <t>(Line 11 of Annual Report - LIABILITY)</t>
    </r>
  </si>
  <si>
    <t>REGISTER NET ASSET (TOTAL)</t>
  </si>
  <si>
    <t>General church offerings, with charity receipts</t>
  </si>
  <si>
    <t>General church offerings, with no charity receipts</t>
  </si>
  <si>
    <t>Donations for special church organized projects</t>
  </si>
  <si>
    <t>Donations to Global Advance Fund</t>
  </si>
  <si>
    <t>Donations to CMAC special projects</t>
  </si>
  <si>
    <t>Donations to CMA Canadian Ministries / Mission Quebec</t>
  </si>
  <si>
    <t>Donations to CMAQc special projects</t>
  </si>
  <si>
    <t xml:space="preserve">Donations to CMA Multicultural Associations   
</t>
  </si>
  <si>
    <t>Donations to Non-CMA Ministries</t>
  </si>
  <si>
    <t>Donations to local church Building Fund</t>
  </si>
  <si>
    <t>Gifts in kind</t>
  </si>
  <si>
    <t>Other donations</t>
  </si>
  <si>
    <t>Ladies' ministries</t>
  </si>
  <si>
    <t>Mens' ministries</t>
  </si>
  <si>
    <t>Training</t>
  </si>
  <si>
    <t>Youth ministries</t>
  </si>
  <si>
    <t xml:space="preserve">Music </t>
  </si>
  <si>
    <t>Bookstore sales</t>
  </si>
  <si>
    <t>Weddings and funerals</t>
  </si>
  <si>
    <t>Gifts from other organizations</t>
  </si>
  <si>
    <t>GST &amp; PST reimbursement</t>
  </si>
  <si>
    <r>
      <t xml:space="preserve">   N</t>
    </r>
    <r>
      <rPr>
        <sz val="11"/>
        <rFont val="Times New Roman"/>
        <family val="1"/>
      </rPr>
      <t>et capital gains (or losses) from the disposition of property</t>
    </r>
  </si>
  <si>
    <t>DONATIONS with CHARITY RECEIPTS</t>
  </si>
  <si>
    <t>GIFTS IN KIND</t>
  </si>
  <si>
    <t>DONATIONS without CHARITY RECEIPTS</t>
  </si>
  <si>
    <t>Office expenses</t>
  </si>
  <si>
    <t>Photocopy fees</t>
  </si>
  <si>
    <t>Printing</t>
  </si>
  <si>
    <t>Advertising and promotion</t>
  </si>
  <si>
    <t>Professional fees</t>
  </si>
  <si>
    <t>Accounting fees</t>
  </si>
  <si>
    <t>Computer expenses</t>
  </si>
  <si>
    <t>Taxes, licenses and permits</t>
  </si>
  <si>
    <t>Membership and dues</t>
  </si>
  <si>
    <t>Salaries and benefits</t>
  </si>
  <si>
    <t>Subcontracts</t>
  </si>
  <si>
    <t>Guest speakers</t>
  </si>
  <si>
    <t>Travel expenses - pastoral staff</t>
  </si>
  <si>
    <t>Interest and bank charges</t>
  </si>
  <si>
    <t>Interest - Long-term debt</t>
  </si>
  <si>
    <t>Interest - Credit cards</t>
  </si>
  <si>
    <t>Interest - Amounts due to an individual</t>
  </si>
  <si>
    <t>Lost (gain) foreign exchange</t>
  </si>
  <si>
    <t>Other financial expenses</t>
  </si>
  <si>
    <t xml:space="preserve">APPENDIX K - MINISTRIES AND ACTIVITIES EXPENSES     
</t>
  </si>
  <si>
    <t>Social activities</t>
  </si>
  <si>
    <t>Special events and evangelism</t>
  </si>
  <si>
    <t>Music expenses</t>
  </si>
  <si>
    <t>Kitchen expenses</t>
  </si>
  <si>
    <t>Conferences &amp; retreats</t>
  </si>
  <si>
    <t>Bookstore (cost of sold items)</t>
  </si>
  <si>
    <t>Library</t>
  </si>
  <si>
    <t>Weddings &amp; funerals</t>
  </si>
  <si>
    <t>Equipment rental</t>
  </si>
  <si>
    <t>Vehicule expenses</t>
  </si>
  <si>
    <t>Other ministry expenses</t>
  </si>
  <si>
    <t>Rent</t>
  </si>
  <si>
    <t>Electricity &amp; heat</t>
  </si>
  <si>
    <t>Electricty</t>
  </si>
  <si>
    <t>Heat</t>
  </si>
  <si>
    <t>Insurances</t>
  </si>
  <si>
    <t>Maintenance &amp; repairs</t>
  </si>
  <si>
    <t>Small equipment expense</t>
  </si>
  <si>
    <t>Room rental</t>
  </si>
  <si>
    <t>Telecommunications &amp; Internet</t>
  </si>
  <si>
    <t>Amortization of capital assests</t>
  </si>
  <si>
    <t>Loss on dipsosal of capital assests</t>
  </si>
  <si>
    <t>Other occupation costs</t>
  </si>
  <si>
    <t>APPENDIX M – CHURCH DONATIONS FROM BUDGET</t>
  </si>
  <si>
    <t>Global Advance Fund (GAF)</t>
  </si>
  <si>
    <t>CMAC Special projects</t>
  </si>
  <si>
    <t>Canadian Ministries / Mission Quebec</t>
  </si>
  <si>
    <t>CMAQc special projects</t>
  </si>
  <si>
    <t>CMA Multicultural Associations</t>
  </si>
  <si>
    <t>Non-CMA Ministries</t>
  </si>
  <si>
    <t>Benevolent Fund</t>
  </si>
  <si>
    <t>Other church donations</t>
  </si>
  <si>
    <t>APPENDIX N – PERSONAL DONATIONS</t>
  </si>
  <si>
    <t>Donations designated to individuals, without charity receipt</t>
  </si>
  <si>
    <t>Other personal donations</t>
  </si>
  <si>
    <t>Capital assests</t>
  </si>
  <si>
    <t>DECEMBRE 31 2017</t>
  </si>
  <si>
    <t>Worksheet</t>
  </si>
  <si>
    <t>COST</t>
  </si>
  <si>
    <t>RATE</t>
  </si>
  <si>
    <t>ACCUMULATED AMORTIZATION</t>
  </si>
  <si>
    <t>NET VALUE</t>
  </si>
  <si>
    <t>Opening</t>
  </si>
  <si>
    <t>Acquisition</t>
  </si>
  <si>
    <t>Closing</t>
  </si>
  <si>
    <t>Adjustment</t>
  </si>
  <si>
    <t>Expense</t>
  </si>
  <si>
    <t>Land</t>
  </si>
  <si>
    <t>Buildings</t>
  </si>
  <si>
    <t>Parking lot</t>
  </si>
  <si>
    <t>Furniture &amp; equipment</t>
  </si>
  <si>
    <t>Office equipment</t>
  </si>
  <si>
    <t>Audio-visual equipment</t>
  </si>
  <si>
    <t>Telephone syste,</t>
  </si>
  <si>
    <t>Signs</t>
  </si>
  <si>
    <t>Vehicules</t>
  </si>
  <si>
    <t>Other assets</t>
  </si>
  <si>
    <t xml:space="preserve">   Portion of designated offerings for Building Fund included in AQ1 above</t>
  </si>
  <si>
    <t xml:space="preserve">   Other</t>
  </si>
  <si>
    <t xml:space="preserve">   Other revenues including district or national subsidies</t>
  </si>
  <si>
    <r>
      <t xml:space="preserve">   </t>
    </r>
    <r>
      <rPr>
        <b/>
        <sz val="12"/>
        <color indexed="8"/>
        <rFont val="Calibri"/>
        <family val="2"/>
      </rPr>
      <t>Global Advance Fund</t>
    </r>
  </si>
  <si>
    <t xml:space="preserve">   Funds sent to National Ministry Center (Toronto) for Global Advance Fund</t>
  </si>
  <si>
    <t xml:space="preserve">   Report income in whole dollars only.</t>
  </si>
  <si>
    <t xml:space="preserve">   reported if the final audited figures differ from the unaudited figures by more than 1%.</t>
  </si>
  <si>
    <t xml:space="preserve">   Bequests</t>
  </si>
  <si>
    <t xml:space="preserve">   Funds received from an estate</t>
  </si>
  <si>
    <t xml:space="preserve">   Gross Income</t>
  </si>
  <si>
    <r>
      <t xml:space="preserve">   </t>
    </r>
    <r>
      <rPr>
        <b/>
        <sz val="12"/>
        <color indexed="8"/>
        <rFont val="Calibri"/>
        <family val="2"/>
      </rPr>
      <t>Building Fund Offerings</t>
    </r>
  </si>
  <si>
    <t xml:space="preserve">   EXPENDITURES</t>
  </si>
  <si>
    <r>
      <t xml:space="preserve">   </t>
    </r>
    <r>
      <rPr>
        <b/>
        <sz val="12"/>
        <color indexed="8"/>
        <rFont val="Calibri"/>
        <family val="2"/>
      </rPr>
      <t>Local Church Expenses</t>
    </r>
  </si>
  <si>
    <t xml:space="preserve">   Ministry expenses, salaries, building maintenance, purchase of supplies and furnishings (if not funded</t>
  </si>
  <si>
    <t xml:space="preserve">   as Capital Expense), interest on non-capital loans, etc.</t>
  </si>
  <si>
    <r>
      <t xml:space="preserve"> </t>
    </r>
    <r>
      <rPr>
        <b/>
        <sz val="12"/>
        <color indexed="8"/>
        <rFont val="Calibri"/>
        <family val="2"/>
      </rPr>
      <t xml:space="preserve">  Short Term Missions Teams </t>
    </r>
    <r>
      <rPr>
        <sz val="12"/>
        <color indexed="8"/>
        <rFont val="Calibri"/>
        <family val="2"/>
      </rPr>
      <t>(C&amp;MA Sponsored)</t>
    </r>
  </si>
  <si>
    <r>
      <t xml:space="preserve">   </t>
    </r>
    <r>
      <rPr>
        <b/>
        <sz val="12"/>
        <color indexed="8"/>
        <rFont val="Calibri"/>
        <family val="2"/>
      </rPr>
      <t>C&amp;MA Designated Specials</t>
    </r>
  </si>
  <si>
    <t xml:space="preserve">    Funds sent to National Ministry Center (Toronto) for Special Projects, Approved Overseas Specials, etc.</t>
  </si>
  <si>
    <r>
      <t xml:space="preserve">   VII - CHURCH FINANCE - </t>
    </r>
    <r>
      <rPr>
        <i/>
        <sz val="12"/>
        <color indexed="8"/>
        <rFont val="Calibri"/>
        <family val="2"/>
      </rPr>
      <t xml:space="preserve">Report unaudited if audited figures are not available.  Revised figures should be </t>
    </r>
  </si>
  <si>
    <r>
      <t xml:space="preserve">   </t>
    </r>
    <r>
      <rPr>
        <b/>
        <sz val="12"/>
        <color indexed="8"/>
        <rFont val="Calibri"/>
        <family val="2"/>
      </rPr>
      <t>Offerings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Total offerings, including designated offerings for local church ministries, </t>
    </r>
  </si>
  <si>
    <r>
      <t xml:space="preserve">   </t>
    </r>
    <r>
      <rPr>
        <b/>
        <sz val="12"/>
        <color indexed="8"/>
        <rFont val="Calibri"/>
        <family val="2"/>
      </rPr>
      <t>District Operating Budget (3 %)</t>
    </r>
  </si>
  <si>
    <t xml:space="preserve">   All funds sent to District for District Operation Budget</t>
  </si>
  <si>
    <t xml:space="preserve">   Funds sent to the district office for Canadian Ministries (Do not include District Operating Budget)</t>
  </si>
  <si>
    <t xml:space="preserve">   C&amp;MA Canadian Ministries</t>
  </si>
  <si>
    <r>
      <t xml:space="preserve">  </t>
    </r>
    <r>
      <rPr>
        <b/>
        <sz val="12"/>
        <color indexed="8"/>
        <rFont val="Calibri"/>
        <family val="2"/>
      </rPr>
      <t xml:space="preserve"> C&amp;MA Multicultural Associations</t>
    </r>
  </si>
  <si>
    <r>
      <t xml:space="preserve">   </t>
    </r>
    <r>
      <rPr>
        <b/>
        <sz val="12"/>
        <color indexed="8"/>
        <rFont val="Calibri"/>
        <family val="2"/>
      </rPr>
      <t>Short Term Missions Teams</t>
    </r>
    <r>
      <rPr>
        <sz val="12"/>
        <color indexed="8"/>
        <rFont val="Calibri"/>
        <family val="2"/>
      </rPr>
      <t xml:space="preserve"> (Non-C&amp;MA Sponsored)</t>
    </r>
  </si>
  <si>
    <r>
      <t xml:space="preserve">   Total of </t>
    </r>
    <r>
      <rPr>
        <b/>
        <i/>
        <sz val="12"/>
        <color indexed="8"/>
        <rFont val="Calibri"/>
        <family val="2"/>
      </rPr>
      <t>AQ1 + AQ2 + AQ3</t>
    </r>
  </si>
  <si>
    <r>
      <t xml:space="preserve">   </t>
    </r>
    <r>
      <rPr>
        <b/>
        <sz val="12"/>
        <color indexed="8"/>
        <rFont val="Calibri"/>
        <family val="2"/>
      </rPr>
      <t>ETEQ / Ambrose University</t>
    </r>
  </si>
  <si>
    <t xml:space="preserve">   Funds sent directly to ETEQ or Ambrose.</t>
  </si>
  <si>
    <r>
      <t xml:space="preserve">  </t>
    </r>
    <r>
      <rPr>
        <b/>
        <sz val="12"/>
        <color indexed="8"/>
        <rFont val="Calibri"/>
        <family val="2"/>
      </rPr>
      <t xml:space="preserve"> Non C&amp;MA Ministries</t>
    </r>
  </si>
  <si>
    <t xml:space="preserve">   Funds forwarded to ministries in Canada and abroad OTHER THAN to the C&amp;MA</t>
  </si>
  <si>
    <t xml:space="preserve">   Do NOT include Capital Expenditures for land, buildings, etc which are covered by bank loans.</t>
  </si>
  <si>
    <r>
      <t xml:space="preserve">   Total de </t>
    </r>
    <r>
      <rPr>
        <b/>
        <i/>
        <sz val="12"/>
        <color indexed="8"/>
        <rFont val="Calibri"/>
        <family val="2"/>
      </rPr>
      <t>AR1 + AR3 + AR4 + AR5 + AR6 + AR7 + AR8 + AR9 + AR10 + AR11 + AR12</t>
    </r>
  </si>
  <si>
    <t xml:space="preserve">   Other Expenditures</t>
  </si>
  <si>
    <t xml:space="preserve">   Total Expenditures</t>
  </si>
  <si>
    <t xml:space="preserve">   Do not include loans from individuals or financial institutions</t>
  </si>
  <si>
    <t xml:space="preserve">   Funds sent to a C&amp;MA Multicultural Association (e.g. CCACA, CFAM, AVAC, FNACC)</t>
  </si>
  <si>
    <t xml:space="preserve">   Other expenditures not included in the above,  i.e.:  Capital Debt Interest.</t>
  </si>
  <si>
    <t xml:space="preserve">   Sunday School, Women's &amp; Men's ministries, Youth ministries, Missions, Building Fund, etc</t>
  </si>
  <si>
    <t>REVENU QUÉBEC, ANNUAL REPORT TP-985.22</t>
  </si>
  <si>
    <t>2.1 Gifts and other revenue</t>
  </si>
  <si>
    <r>
      <t xml:space="preserve">2. Financial Information </t>
    </r>
    <r>
      <rPr>
        <sz val="11"/>
        <color indexed="8"/>
        <rFont val="Arial"/>
        <family val="2"/>
      </rPr>
      <t>(enclose the organization's financial statements</t>
    </r>
    <r>
      <rPr>
        <sz val="11"/>
        <rFont val="Arial"/>
        <family val="2"/>
      </rPr>
      <t>)</t>
    </r>
  </si>
  <si>
    <t>Total gifts received from other organizations with the same tax status</t>
  </si>
  <si>
    <t>Portion of the amount from line 13 that constitutes designated gifts</t>
  </si>
  <si>
    <t xml:space="preserve">          (Only registered charities are required to complete this line)</t>
  </si>
  <si>
    <t>Other gifts for which the organization did not issue official receipts</t>
  </si>
  <si>
    <t>Revenue from government sources</t>
  </si>
  <si>
    <t>Portion of the amount on line 15 received from</t>
  </si>
  <si>
    <t>the federal government</t>
  </si>
  <si>
    <t>a provincial government</t>
  </si>
  <si>
    <t>a municipal or regional administration</t>
  </si>
  <si>
    <t xml:space="preserve">    -</t>
  </si>
  <si>
    <t>Investment income (interest and dividends)</t>
  </si>
  <si>
    <t>Rental income from land and buildings</t>
  </si>
  <si>
    <t>Membership fees or dues for which the organization did not issue official receipts</t>
  </si>
  <si>
    <t>Revenue from fund-raising activities for which the organization did not issue official receipts</t>
  </si>
  <si>
    <t>Net capital gain (or loss) from the disposition of property</t>
  </si>
  <si>
    <t>Other revenue</t>
  </si>
  <si>
    <t>Add lines 12, 13, 14, 15 and 16 through 23</t>
  </si>
  <si>
    <t>Gifts and other revenue</t>
  </si>
  <si>
    <t>Portion of the amount from line 12 that constitutes tuition fees</t>
  </si>
  <si>
    <t>Total eligible amount of gifts for which the organization issued official receipts</t>
  </si>
  <si>
    <t>Revenue from sources outside Canada</t>
  </si>
  <si>
    <t>Income from sales of goods and services</t>
  </si>
  <si>
    <t>2.2 Expenditures and gifts made to qualified donees</t>
  </si>
  <si>
    <t>Advertising and promotional costs</t>
  </si>
  <si>
    <t>Travel and vehicle expenditures</t>
  </si>
  <si>
    <t>Interest and other carrying charges</t>
  </si>
  <si>
    <t>Office expenditures and supplies</t>
  </si>
  <si>
    <t>Occupancy costs</t>
  </si>
  <si>
    <t>Professional and consulting fees</t>
  </si>
  <si>
    <t>Training costs (personnel and volunteers)</t>
  </si>
  <si>
    <t>Wages and salaries, benefits and fees</t>
  </si>
  <si>
    <t>Cost of supplies and property purchased</t>
  </si>
  <si>
    <t>Fair market value of all gifts used in the course of activities related to the organization's objectives</t>
  </si>
  <si>
    <t>Research grants, bursaries and scholarships paid as part of the activities related to the organization's objectives</t>
  </si>
  <si>
    <t>Other expenditures</t>
  </si>
  <si>
    <t>Add lines 25 through 36</t>
  </si>
  <si>
    <t>activities related to the organization's objectives</t>
  </si>
  <si>
    <t>fund-raising activites</t>
  </si>
  <si>
    <t>political activities</t>
  </si>
  <si>
    <t>other activities</t>
  </si>
  <si>
    <t>management and general administration</t>
  </si>
  <si>
    <t>Portion of the amount from line 37 that pertains to:</t>
  </si>
  <si>
    <t>Total gifts made to qualified donees</t>
  </si>
  <si>
    <t>(Complete Schedule C and enter the total of the amounts on the "Total amount of gifts lines in that schedule)</t>
  </si>
  <si>
    <t>Portion of the amount from line 38 that constitutes designated gifts</t>
  </si>
  <si>
    <t xml:space="preserve"> 2 of 5</t>
  </si>
  <si>
    <t>3 of 5</t>
  </si>
  <si>
    <t>(Only registered charities are required to complete this line)</t>
  </si>
  <si>
    <t>Add lines 37 &amp; 38</t>
  </si>
  <si>
    <t xml:space="preserve">Expenditures and gifts made to qualified donees </t>
  </si>
  <si>
    <t>(Total of the amounts entered on the "Amount of designated gifts" lines in Schedule C)</t>
  </si>
  <si>
    <t>2.3 Assets</t>
  </si>
  <si>
    <t>Liquid assets</t>
  </si>
  <si>
    <t>Amounts receivable from founders, directors, etc.</t>
  </si>
  <si>
    <t>Amounts receivable from other sources</t>
  </si>
  <si>
    <t>Inventory used in activities related to the organizations objectives</t>
  </si>
  <si>
    <t>Capital property (land, buildings, vehicles, etc.)</t>
  </si>
  <si>
    <t>Add lines 40 through 46</t>
  </si>
  <si>
    <t xml:space="preserve">Assets = </t>
  </si>
  <si>
    <t>Long-term investments</t>
  </si>
  <si>
    <t>2.4 Liabilities</t>
  </si>
  <si>
    <t>Trade accounts payable and accrued liabilities</t>
  </si>
  <si>
    <t>Amounts payable to founders, directors, etc.</t>
  </si>
  <si>
    <t>Other amounts payable</t>
  </si>
  <si>
    <t>Other liabilities</t>
  </si>
  <si>
    <t>Add lines 50 through 53</t>
  </si>
  <si>
    <t>Liabilities =</t>
  </si>
  <si>
    <t>3. Remuneration</t>
  </si>
  <si>
    <t>Average number of employees per day during the taxation year or during peak periods</t>
  </si>
  <si>
    <r>
      <t xml:space="preserve">Indicate how many of the </t>
    </r>
    <r>
      <rPr>
        <b/>
        <sz val="11"/>
        <rFont val="Arial"/>
        <family val="2"/>
      </rPr>
      <t>ten highest paid positions</t>
    </r>
    <r>
      <rPr>
        <sz val="11"/>
        <rFont val="Arial"/>
        <family val="2"/>
      </rPr>
      <t xml:space="preserve"> fall into each of the four remuneration brackets below:</t>
    </r>
  </si>
  <si>
    <t xml:space="preserve">(to be filled out manually by the church treasurer) </t>
  </si>
  <si>
    <t>$1 - $39 999</t>
  </si>
  <si>
    <t>$40 000 - $79 999</t>
  </si>
  <si>
    <t>$80 000 - $119 999</t>
  </si>
  <si>
    <t>$120 000 or over</t>
  </si>
  <si>
    <t>yes</t>
  </si>
  <si>
    <t>no</t>
  </si>
  <si>
    <r>
      <t xml:space="preserve">Did the organization remunerate its </t>
    </r>
    <r>
      <rPr>
        <b/>
        <sz val="11"/>
        <rFont val="Arial"/>
        <family val="2"/>
      </rPr>
      <t>directors</t>
    </r>
    <r>
      <rPr>
        <sz val="11"/>
        <rFont val="Arial"/>
        <family val="2"/>
      </rPr>
      <t>?</t>
    </r>
  </si>
  <si>
    <r>
      <t xml:space="preserve">if </t>
    </r>
    <r>
      <rPr>
        <b/>
        <sz val="11"/>
        <rFont val="Arial"/>
        <family val="2"/>
      </rPr>
      <t>yes</t>
    </r>
    <r>
      <rPr>
        <sz val="11"/>
        <rFont val="Arial"/>
        <family val="2"/>
      </rPr>
      <t>, indicate on a separate sheet the services for which each director was remunerated and the amount paid</t>
    </r>
  </si>
  <si>
    <t>Did the charity transfer, directly or indirectly, any portion of its income or assets to :</t>
  </si>
  <si>
    <t xml:space="preserve">         -</t>
  </si>
  <si>
    <r>
      <t>its</t>
    </r>
    <r>
      <rPr>
        <b/>
        <sz val="11"/>
        <rFont val="Arial"/>
        <family val="2"/>
      </rPr>
      <t xml:space="preserve"> founders, directors, employees or members</t>
    </r>
  </si>
  <si>
    <r>
      <rPr>
        <b/>
        <sz val="11"/>
        <rFont val="Arial"/>
        <family val="2"/>
      </rPr>
      <t>persons not dealing at arm's length</t>
    </r>
    <r>
      <rPr>
        <sz val="11"/>
        <rFont val="Arial"/>
        <family val="2"/>
      </rPr>
      <t xml:space="preserve"> with a founder, director, employee or member or</t>
    </r>
  </si>
  <si>
    <r>
      <rPr>
        <b/>
        <sz val="11"/>
        <rFont val="Arial"/>
        <family val="2"/>
      </rPr>
      <t>organizations that are controlled</t>
    </r>
    <r>
      <rPr>
        <sz val="11"/>
        <rFont val="Arial"/>
        <family val="2"/>
      </rPr>
      <t xml:space="preserve"> by a person belonging to one of the groups mentioned in the previous bullets</t>
    </r>
  </si>
  <si>
    <r>
      <rPr>
        <b/>
        <sz val="11"/>
        <rFont val="Arial"/>
        <family val="2"/>
      </rPr>
      <t xml:space="preserve">or that are not dealing at arm's length </t>
    </r>
    <r>
      <rPr>
        <sz val="11"/>
        <rFont val="Arial"/>
        <family val="2"/>
      </rPr>
      <t>with such a person?</t>
    </r>
  </si>
  <si>
    <t>Canada Revenue Agency, Annual Report T-3010</t>
  </si>
  <si>
    <t>Registration number (RR)</t>
  </si>
  <si>
    <t>Fiscal period ending:</t>
  </si>
  <si>
    <t xml:space="preserve">Section D: Financial information </t>
  </si>
  <si>
    <r>
      <t xml:space="preserve">Fill out either Section D or Schedule 6, </t>
    </r>
    <r>
      <rPr>
        <i/>
        <sz val="10"/>
        <rFont val="Arial"/>
        <family val="2"/>
      </rPr>
      <t>Detailed financial information</t>
    </r>
  </si>
  <si>
    <t>Skip this section if any of the following applies to the charity:</t>
  </si>
  <si>
    <t>The charity's revenue exceeds $100 000</t>
  </si>
  <si>
    <r>
      <t xml:space="preserve">    </t>
    </r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</t>
    </r>
  </si>
  <si>
    <r>
      <t xml:space="preserve">   </t>
    </r>
    <r>
      <rPr>
        <b/>
        <sz val="11"/>
        <color indexed="8"/>
        <rFont val="Calibri"/>
        <family val="2"/>
      </rPr>
      <t xml:space="preserve"> (B)</t>
    </r>
    <r>
      <rPr>
        <sz val="10"/>
        <rFont val="Arial"/>
        <family val="2"/>
      </rPr>
      <t xml:space="preserve"> </t>
    </r>
  </si>
  <si>
    <r>
      <t xml:space="preserve">   </t>
    </r>
    <r>
      <rPr>
        <b/>
        <sz val="11"/>
        <color indexed="8"/>
        <rFont val="Calibri"/>
        <family val="2"/>
      </rPr>
      <t xml:space="preserve"> (C)</t>
    </r>
    <r>
      <rPr>
        <sz val="10"/>
        <rFont val="Arial"/>
        <family val="2"/>
      </rPr>
      <t xml:space="preserve">  </t>
    </r>
  </si>
  <si>
    <t>The amount of allprperty (for example, investments, rental properties) not used in charitable activities is more than $25 000.</t>
  </si>
  <si>
    <t>The charity has permission to accumulate funds during this fiscal period</t>
  </si>
  <si>
    <t>All relevant fields must be filled out.</t>
  </si>
  <si>
    <t xml:space="preserve">Show all amounts to the nearest single Canadian dollar. Do not enter "See atttached financial statements". </t>
  </si>
  <si>
    <t>Cash</t>
  </si>
  <si>
    <t>Accrual</t>
  </si>
  <si>
    <t>Was the financial information reported below prepared on an accrual or cash basis?</t>
  </si>
  <si>
    <t>Summary of financial position:</t>
  </si>
  <si>
    <t>Using the charity's own financial sttements, enter the following:</t>
  </si>
  <si>
    <t>Did the charity own land and/or buildings?</t>
  </si>
  <si>
    <t>Total assets (including land and buildings)</t>
  </si>
  <si>
    <t>Total liabilities</t>
  </si>
  <si>
    <t>Did the charity borrow from, loan to, or invest asets with any non-arm's length person?</t>
  </si>
  <si>
    <t>REVENUE:</t>
  </si>
  <si>
    <t>Did the charity issue tax receipts for gifts?</t>
  </si>
  <si>
    <r>
      <rPr>
        <b/>
        <sz val="11"/>
        <color indexed="8"/>
        <rFont val="Calibri"/>
        <family val="2"/>
      </rPr>
      <t>If yes</t>
    </r>
    <r>
      <rPr>
        <sz val="11"/>
        <color indexed="8"/>
        <rFont val="Calibri"/>
        <family val="2"/>
      </rPr>
      <t>, enter the total eligible amount of all gifts for which the charity issued tax receipts</t>
    </r>
  </si>
  <si>
    <t>Total amount of 10 year gifts received</t>
  </si>
  <si>
    <t>Total amount received from other registered charities</t>
  </si>
  <si>
    <t>Total other gifts received for which a tax receipt was not ssued by the charity</t>
  </si>
  <si>
    <t>excluding amounts at lines 4575 and 4630</t>
  </si>
  <si>
    <t>Did the charity receive any revenue from any level of government in Canada?</t>
  </si>
  <si>
    <t>(to be answered manually)</t>
  </si>
  <si>
    <r>
      <rPr>
        <b/>
        <sz val="11"/>
        <color indexed="8"/>
        <rFont val="Calibri"/>
        <family val="2"/>
      </rPr>
      <t>If yes,</t>
    </r>
    <r>
      <rPr>
        <sz val="11"/>
        <color indexed="8"/>
        <rFont val="Calibri"/>
        <family val="2"/>
      </rPr>
      <t xml:space="preserve"> total amount received</t>
    </r>
  </si>
  <si>
    <t>Total tax-receipted revenue from all sources outside of Canada (government and non-government)</t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</si>
  <si>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from all sources outside of Canada (government and non-government)</t>
    </r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</si>
  <si>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from fundraising</t>
    </r>
  </si>
  <si>
    <t>Total revenue from sale of goods and services (except to any level of government in Canada)</t>
  </si>
  <si>
    <t>Other revenue not already included in the amounts above</t>
  </si>
  <si>
    <t>Total revenue (add lines 4500, 4510 to 4570, and 4575 to 4650)</t>
  </si>
  <si>
    <t>Expenditures:</t>
  </si>
  <si>
    <t>Travel and vehicle expenses</t>
  </si>
  <si>
    <t>All other expenditures not already included in the amounts above (excluding gifts to qualified donees)</t>
  </si>
  <si>
    <t>Of the amount at line 4950:</t>
  </si>
  <si>
    <r>
      <rPr>
        <b/>
        <sz val="11"/>
        <color indexed="8"/>
        <rFont val="Calibri"/>
        <family val="2"/>
      </rPr>
      <t>(A)</t>
    </r>
    <r>
      <rPr>
        <sz val="10"/>
        <rFont val="Arial"/>
        <family val="2"/>
      </rPr>
      <t xml:space="preserve"> Total expenditures on charitable activities</t>
    </r>
  </si>
  <si>
    <r>
      <rPr>
        <b/>
        <sz val="11"/>
        <color indexed="8"/>
        <rFont val="Calibri"/>
        <family val="2"/>
      </rPr>
      <t>(B)</t>
    </r>
    <r>
      <rPr>
        <sz val="10"/>
        <rFont val="Arial"/>
        <family val="2"/>
      </rPr>
      <t xml:space="preserve"> Total expenditures on management and administration</t>
    </r>
  </si>
  <si>
    <t>Total amount of gifts made to all qualified donees</t>
  </si>
  <si>
    <t>Total expenditures (add lines 4905 and 5050)</t>
  </si>
  <si>
    <r>
      <t>Total expenditures (excluding gifts to qualified donnes) (</t>
    </r>
    <r>
      <rPr>
        <b/>
        <sz val="10"/>
        <color indexed="8"/>
        <rFont val="Arial"/>
        <family val="2"/>
      </rPr>
      <t>add lines 4860, 4810, and 4920)</t>
    </r>
  </si>
  <si>
    <t>ANNEXE D - LONG-TERME DEBT (OTHER THAN CMAQ)</t>
  </si>
  <si>
    <t xml:space="preserve">   Donations designated to individuals, without charity receipts</t>
  </si>
  <si>
    <t>Ongoing leadership development</t>
  </si>
  <si>
    <t>Other revenue - Ministries and activities</t>
  </si>
  <si>
    <t>APPENDIX G - OTHER REVENUE</t>
  </si>
  <si>
    <t xml:space="preserve">Rental revenue </t>
  </si>
  <si>
    <t>Investment revenue</t>
  </si>
  <si>
    <t>Estate revenue</t>
  </si>
  <si>
    <t>Revenue from federal government</t>
  </si>
  <si>
    <t>Revenue from provincial government</t>
  </si>
  <si>
    <t>Revenue from municipal government</t>
  </si>
  <si>
    <t>Revenue from outside of Canada</t>
  </si>
  <si>
    <t>TOTAL REVENUE</t>
  </si>
  <si>
    <t>OTHER REVENUE</t>
  </si>
  <si>
    <t>Shipping/postage expenses</t>
  </si>
  <si>
    <t>Womens' ministry</t>
  </si>
  <si>
    <t>Mens' ministry</t>
  </si>
  <si>
    <t>Youth</t>
  </si>
  <si>
    <t>District Operating Budget (3% D.O.B.)</t>
  </si>
  <si>
    <t>Donations to ETEQ / Ambrose University</t>
  </si>
  <si>
    <r>
      <t xml:space="preserve">Enter the number of permanent, full-time compensated postions in the fiscal period.  This number should represent the number of positions the charity had including both managerial positions and others, and should not include independent contractors. </t>
    </r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enter a dollar amount.</t>
    </r>
  </si>
  <si>
    <t>CHURCH NAME :</t>
  </si>
  <si>
    <t xml:space="preserve">Registration number (RR):  </t>
  </si>
  <si>
    <t xml:space="preserve">             RR </t>
  </si>
  <si>
    <r>
      <t xml:space="preserve">For the </t>
    </r>
    <r>
      <rPr>
        <b/>
        <sz val="10"/>
        <rFont val="Arial"/>
        <family val="2"/>
      </rPr>
      <t>ten (10)</t>
    </r>
    <r>
      <rPr>
        <sz val="10"/>
        <rFont val="Arial"/>
        <family val="2"/>
      </rPr>
      <t xml:space="preserve"> highest compensated, permanent, full-time positions enter the </t>
    </r>
    <r>
      <rPr>
        <b/>
        <sz val="10"/>
        <rFont val="Arial"/>
        <family val="2"/>
      </rPr>
      <t>number of positions</t>
    </r>
    <r>
      <rPr>
        <sz val="10"/>
        <rFont val="Arial"/>
        <family val="2"/>
      </rPr>
      <t xml:space="preserve"> that are within each of the following annual compensation categoreis. </t>
    </r>
    <r>
      <rPr>
        <b/>
        <sz val="10"/>
        <rFont val="Arial"/>
        <family val="2"/>
      </rPr>
      <t>Do not</t>
    </r>
    <r>
      <rPr>
        <sz val="10"/>
        <rFont val="Arial"/>
        <family val="2"/>
      </rPr>
      <t xml:space="preserve"> tick the boxes, use numbers.</t>
    </r>
  </si>
  <si>
    <r>
      <t xml:space="preserve">Enter the </t>
    </r>
    <r>
      <rPr>
        <b/>
        <sz val="10"/>
        <rFont val="Arial"/>
        <family val="2"/>
      </rPr>
      <t xml:space="preserve">number </t>
    </r>
    <r>
      <rPr>
        <sz val="10"/>
        <rFont val="Arial"/>
        <family val="2"/>
      </rPr>
      <t>of part-time or part-year (for example, seasonal) employees the charity employed during the fiscal period</t>
    </r>
  </si>
  <si>
    <t>Total expenditure on compensation for part-time or part-year employees in the fiscal period</t>
  </si>
  <si>
    <t>Total expenditure on all compensation in the fiscal period</t>
  </si>
  <si>
    <t xml:space="preserve">       SCHEDULE 5</t>
  </si>
  <si>
    <t xml:space="preserve">SCHEDULE 3 </t>
  </si>
  <si>
    <t>Building materials</t>
  </si>
  <si>
    <t>Clothing/furniture/food</t>
  </si>
  <si>
    <t>Cultural properties</t>
  </si>
  <si>
    <t>Life insurance policies</t>
  </si>
  <si>
    <t>Publicly traded securities/commodities/mutual funds</t>
  </si>
  <si>
    <t>Books</t>
  </si>
  <si>
    <t>Specify:</t>
  </si>
  <si>
    <t>Tick all types of gifts in kind received for which a tax receipt was issued</t>
  </si>
  <si>
    <t>Enter the total amount of tax-recepted gifts in kind</t>
  </si>
  <si>
    <t>SCHEDULE 6</t>
  </si>
  <si>
    <t>Detailed financial information</t>
  </si>
  <si>
    <t>Statement of financial position</t>
  </si>
  <si>
    <t>Assets:</t>
  </si>
  <si>
    <t>Cash, bank accounts and short-term investements</t>
  </si>
  <si>
    <t>Liabilities:</t>
  </si>
  <si>
    <t>Accounts payable, accrued liabilities</t>
  </si>
  <si>
    <t>Amounts receivable from non-arm's length persons</t>
  </si>
  <si>
    <t>Deferred revenue</t>
  </si>
  <si>
    <t>Amounts receivable from all others</t>
  </si>
  <si>
    <t>Amounts owing to non-arms length</t>
  </si>
  <si>
    <t>persons</t>
  </si>
  <si>
    <t>Total liabilities (add lines 4300 - 4330)</t>
  </si>
  <si>
    <t>Investements in non-arms length persons</t>
  </si>
  <si>
    <t>Inventories</t>
  </si>
  <si>
    <t>Land and buildings in Canada</t>
  </si>
  <si>
    <t>Other capital assets in Canada</t>
  </si>
  <si>
    <t>Capital assets outside Canada</t>
  </si>
  <si>
    <t>Accumulated amortization of capital assets</t>
  </si>
  <si>
    <t>10 year gifts</t>
  </si>
  <si>
    <t>Total assets (add lines 4100 - 4170)</t>
  </si>
  <si>
    <t>Amounts incuded in lines 4150, 4155,4160, 4165 and 4170 not used in charitable activities</t>
  </si>
  <si>
    <t>Statement of operations</t>
  </si>
  <si>
    <t>REVENUE :</t>
  </si>
  <si>
    <t>Total eligible amount of all gifts for which the charity issued tax receipts</t>
  </si>
  <si>
    <t>Total eligible amount of tax-receipted tutition fees</t>
  </si>
  <si>
    <r>
      <t xml:space="preserve">Total other gifts received for which a tax receipt was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issued by the charity (excluding amounts in lines 4575 &amp; 4630)</t>
    </r>
  </si>
  <si>
    <t>Total revenue received from federal government</t>
  </si>
  <si>
    <t>Total revenue received from provincial government</t>
  </si>
  <si>
    <t>Total tax-receipted revenue from all sources outside of Canada</t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</si>
  <si>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from all sources outside of Canada</t>
    </r>
  </si>
  <si>
    <t>Gross income received from rental of land and/or buildings</t>
  </si>
  <si>
    <t>Total non tax-receipted revenue received from fundraising</t>
  </si>
  <si>
    <t>Other revenue not already include in the amounts above</t>
  </si>
  <si>
    <t>Total interest and investment income received or earned</t>
  </si>
  <si>
    <r>
      <rPr>
        <b/>
        <sz val="10"/>
        <rFont val="Arial"/>
        <family val="2"/>
      </rPr>
      <t>Net proceeds</t>
    </r>
    <r>
      <rPr>
        <sz val="10"/>
        <rFont val="Arial"/>
        <family val="2"/>
      </rPr>
      <t xml:space="preserve"> from disposition of assets (show a negative amount with brackets)</t>
    </r>
  </si>
  <si>
    <r>
      <t xml:space="preserve">Total </t>
    </r>
    <r>
      <rPr>
        <b/>
        <sz val="10"/>
        <rFont val="Arial"/>
        <family val="2"/>
      </rPr>
      <t>non</t>
    </r>
    <r>
      <rPr>
        <sz val="10"/>
        <rFont val="Arial"/>
        <family val="2"/>
      </rPr>
      <t xml:space="preserve"> tax-receipted revenue received for memberships, dues and association fees</t>
    </r>
  </si>
  <si>
    <t>Specify types of revenue included in line 4650</t>
  </si>
  <si>
    <t>Total revenue received from municipal government</t>
  </si>
  <si>
    <r>
      <rPr>
        <b/>
        <sz val="10"/>
        <color indexed="8"/>
        <rFont val="Arial"/>
        <family val="2"/>
      </rPr>
      <t>Gross proceeds</t>
    </r>
    <r>
      <rPr>
        <sz val="10"/>
        <color indexed="8"/>
        <rFont val="Arial"/>
        <family val="2"/>
      </rPr>
      <t xml:space="preserve"> from disposition of assets</t>
    </r>
  </si>
  <si>
    <r>
      <t xml:space="preserve">Total revenue (add lines </t>
    </r>
    <r>
      <rPr>
        <b/>
        <sz val="11"/>
        <color indexed="8"/>
        <rFont val="Calibri"/>
        <family val="2"/>
      </rPr>
      <t>4500, 4510 to 4560, 4575, 4580 &amp; 4600 to 4650</t>
    </r>
    <r>
      <rPr>
        <b/>
        <sz val="10"/>
        <rFont val="Arial"/>
        <family val="2"/>
      </rPr>
      <t>)</t>
    </r>
  </si>
  <si>
    <t>Licenses, memberships and dues</t>
  </si>
  <si>
    <t>Office supplies and expenses</t>
  </si>
  <si>
    <t>Education and training for staff and volunteers</t>
  </si>
  <si>
    <t>Fair market value of all donated goods used in charitable activities</t>
  </si>
  <si>
    <t>Purchased supplies and assets</t>
  </si>
  <si>
    <t>Amortization of capitalized assets</t>
  </si>
  <si>
    <t>Research grants and scholarships as part of charitable activities</t>
  </si>
  <si>
    <t>Total expenditure on all compensation (enter the amount reported at line 390 in Schedule 3, if applicable)</t>
  </si>
  <si>
    <t>All other expenditures not included in the amounts above (excluding gifts to qualified donees)</t>
  </si>
  <si>
    <t>Specify types of expenditures included in the amount reported at 4920</t>
  </si>
  <si>
    <r>
      <t xml:space="preserve">Total expenditures before gifts to qualified donees </t>
    </r>
    <r>
      <rPr>
        <b/>
        <sz val="11"/>
        <color indexed="8"/>
        <rFont val="Calibri"/>
        <family val="2"/>
      </rPr>
      <t xml:space="preserve">(add lines 4800 to 4920) </t>
    </r>
  </si>
  <si>
    <t>Of the amounts at lines 4950 and 5031 (reported at C5 Political Activities (c) )</t>
  </si>
  <si>
    <t>(A) Total expenditures on charitable activites</t>
  </si>
  <si>
    <t>(B) Total expenditures on management and administration</t>
  </si>
  <si>
    <t>(D) Total expenditures on political activities, inside or outside Canada, from question C5</t>
  </si>
  <si>
    <t>(C) Total expenditures on fundraising</t>
  </si>
  <si>
    <t>(E) Total other expenditures included in line 4950</t>
  </si>
  <si>
    <t>Total expenditures (add lines 4950 to 5050)</t>
  </si>
  <si>
    <t>Assets</t>
  </si>
  <si>
    <r>
      <t>C</t>
    </r>
    <r>
      <rPr>
        <sz val="12"/>
        <rFont val="Times New Roman"/>
        <family val="1"/>
      </rPr>
      <t>ash on hand (per all bank statements)</t>
    </r>
  </si>
  <si>
    <t>Liabilities</t>
  </si>
  <si>
    <t>Additional revenue information requested</t>
  </si>
  <si>
    <t xml:space="preserve">Compensation </t>
  </si>
  <si>
    <t xml:space="preserve">Other administrative expenses </t>
  </si>
  <si>
    <t>LOCAL CHURCH ANNUAL REPORT (CMA)</t>
  </si>
  <si>
    <t>AMORTIZATION TABLE</t>
  </si>
  <si>
    <t>LOCAL ANNUAL CHURCH REPORT - LCAR (CMA)</t>
  </si>
  <si>
    <t>TP-985.22 REVQC</t>
  </si>
  <si>
    <t>T3010 CRA PAGE 7</t>
  </si>
  <si>
    <t>T3010 CRA PAGE 8</t>
  </si>
  <si>
    <t>T3010 CRA PAGE 9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</si>
</sst>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,##0_);\(#,###,##0\);&quot;- &quot;"/>
    <numFmt numFmtId="173" formatCode="_-* #,##0&quot; $&quot;_-;_-* #,##0&quot; $-&quot;;_-* &quot;- $&quot;_-;_-@_-"/>
    <numFmt numFmtId="174" formatCode="_ * #,##0.00_)&quot; $&quot;_ ;_ * \(#,##0.00&quot;) $&quot;_ ;_ * \-??_)&quot; $&quot;_ ;_ @_ "/>
    <numFmt numFmtId="175" formatCode="#,###,##0_);\(#,###,##0\);;"/>
    <numFmt numFmtId="176" formatCode="0_)"/>
    <numFmt numFmtId="177" formatCode="_ * #,##0_)&quot; $&quot;_ ;_ * \(#,##0&quot;) $&quot;_ ;_ * \-_)&quot; $&quot;_ ;_ @_ "/>
    <numFmt numFmtId="178" formatCode="_ * #,##0_)\ _$_ ;_ * \(#,##0&quot;) &quot;_$_ ;_ * \-_)\ _$_ ;_ @_ "/>
    <numFmt numFmtId="179" formatCode="#,##0;&quot;( &quot;#,##0;;"/>
    <numFmt numFmtId="180" formatCode="#,##0;&quot;( &quot;#,##0"/>
    <numFmt numFmtId="181" formatCode="#,##0\ &quot;$&quot;"/>
    <numFmt numFmtId="182" formatCode="#,##0\ _$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#,##0.00\ &quot;$&quot;"/>
    <numFmt numFmtId="187" formatCode="#,##0\ _$;[Red]#,##0\ _$"/>
  </numFmts>
  <fonts count="115">
    <font>
      <sz val="10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0"/>
      <color indexed="8"/>
      <name val="Verdana"/>
      <family val="2"/>
    </font>
    <font>
      <sz val="10"/>
      <color indexed="10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3"/>
      <name val="Times New Roman"/>
      <family val="1"/>
    </font>
    <font>
      <sz val="14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9"/>
      <name val="Arial"/>
      <family val="2"/>
    </font>
    <font>
      <b/>
      <sz val="9"/>
      <color indexed="12"/>
      <name val="Times New Roman"/>
      <family val="1"/>
    </font>
    <font>
      <b/>
      <sz val="11"/>
      <name val="Arial"/>
      <family val="2"/>
    </font>
    <font>
      <sz val="12"/>
      <color indexed="56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b/>
      <u val="single"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Calibri"/>
      <family val="2"/>
    </font>
    <font>
      <sz val="14"/>
      <color indexed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Arial"/>
      <family val="2"/>
    </font>
    <font>
      <b/>
      <sz val="10"/>
      <color theme="1"/>
      <name val="Calibri"/>
      <family val="2"/>
    </font>
    <font>
      <sz val="14"/>
      <color theme="0"/>
      <name val="Arial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6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0" fillId="27" borderId="3" applyNumberFormat="0" applyFont="0" applyAlignment="0" applyProtection="0"/>
    <xf numFmtId="0" fontId="81" fillId="28" borderId="1" applyNumberFormat="0" applyAlignment="0" applyProtection="0"/>
    <xf numFmtId="0" fontId="0" fillId="0" borderId="0">
      <alignment/>
      <protection/>
    </xf>
    <xf numFmtId="0" fontId="82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>
      <alignment/>
      <protection/>
    </xf>
    <xf numFmtId="168" fontId="0" fillId="0" borderId="0" applyFill="0" applyBorder="0" applyAlignment="0" applyProtection="0"/>
    <xf numFmtId="0" fontId="83" fillId="30" borderId="0" applyNumberFormat="0" applyBorder="0" applyAlignment="0" applyProtection="0"/>
    <xf numFmtId="9" fontId="0" fillId="0" borderId="0" applyFill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493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0" fontId="2" fillId="0" borderId="0" xfId="44" applyFont="1">
      <alignment/>
      <protection/>
    </xf>
    <xf numFmtId="0" fontId="3" fillId="0" borderId="0" xfId="44" applyFont="1" applyAlignment="1" applyProtection="1">
      <alignment horizontal="left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/>
      <protection/>
    </xf>
    <xf numFmtId="0" fontId="2" fillId="0" borderId="0" xfId="44" applyFont="1" applyProtection="1">
      <alignment/>
      <protection/>
    </xf>
    <xf numFmtId="0" fontId="1" fillId="0" borderId="0" xfId="44" applyFont="1" applyBorder="1" applyAlignment="1" applyProtection="1">
      <alignment horizontal="center"/>
      <protection/>
    </xf>
    <xf numFmtId="0" fontId="2" fillId="0" borderId="0" xfId="44" applyFont="1" applyAlignment="1" applyProtection="1">
      <alignment horizontal="center"/>
      <protection/>
    </xf>
    <xf numFmtId="0" fontId="1" fillId="0" borderId="0" xfId="44" applyFont="1" applyAlignment="1" applyProtection="1">
      <alignment horizontal="left" indent="1"/>
      <protection/>
    </xf>
    <xf numFmtId="172" fontId="4" fillId="0" borderId="0" xfId="44" applyNumberFormat="1" applyFont="1" applyBorder="1" applyAlignment="1" applyProtection="1">
      <alignment/>
      <protection/>
    </xf>
    <xf numFmtId="172" fontId="1" fillId="0" borderId="0" xfId="44" applyNumberFormat="1" applyFont="1" applyBorder="1" applyAlignment="1" applyProtection="1">
      <alignment/>
      <protection/>
    </xf>
    <xf numFmtId="0" fontId="1" fillId="0" borderId="0" xfId="44" applyFont="1" applyAlignment="1" applyProtection="1">
      <alignment horizontal="right"/>
      <protection/>
    </xf>
    <xf numFmtId="0" fontId="5" fillId="0" borderId="0" xfId="44" applyFont="1" applyAlignment="1">
      <alignment vertical="center"/>
      <protection/>
    </xf>
    <xf numFmtId="0" fontId="0" fillId="0" borderId="0" xfId="44" applyAlignment="1">
      <alignment vertical="center"/>
      <protection/>
    </xf>
    <xf numFmtId="0" fontId="7" fillId="0" borderId="0" xfId="44" applyFont="1" applyAlignment="1">
      <alignment horizontal="center" vertical="center"/>
      <protection/>
    </xf>
    <xf numFmtId="0" fontId="6" fillId="0" borderId="0" xfId="44" applyFont="1" applyAlignment="1">
      <alignment vertical="center"/>
      <protection/>
    </xf>
    <xf numFmtId="0" fontId="8" fillId="0" borderId="0" xfId="44" applyFont="1" applyAlignment="1">
      <alignment horizontal="center" vertical="center"/>
      <protection/>
    </xf>
    <xf numFmtId="0" fontId="9" fillId="0" borderId="0" xfId="44" applyFont="1" applyFill="1" applyAlignment="1">
      <alignment horizontal="center" vertical="center"/>
      <protection/>
    </xf>
    <xf numFmtId="0" fontId="10" fillId="0" borderId="0" xfId="44" applyFont="1" applyAlignment="1">
      <alignment horizontal="center" vertical="center"/>
      <protection/>
    </xf>
    <xf numFmtId="173" fontId="5" fillId="33" borderId="10" xfId="44" applyNumberFormat="1" applyFont="1" applyFill="1" applyBorder="1" applyAlignment="1">
      <alignment vertical="center"/>
      <protection/>
    </xf>
    <xf numFmtId="0" fontId="11" fillId="0" borderId="0" xfId="44" applyFont="1" applyAlignment="1">
      <alignment vertical="center"/>
      <protection/>
    </xf>
    <xf numFmtId="0" fontId="5" fillId="0" borderId="0" xfId="44" applyFont="1" applyBorder="1" applyAlignment="1">
      <alignment vertical="center"/>
      <protection/>
    </xf>
    <xf numFmtId="0" fontId="0" fillId="0" borderId="0" xfId="44">
      <alignment/>
      <protection/>
    </xf>
    <xf numFmtId="0" fontId="14" fillId="0" borderId="0" xfId="44" applyFont="1">
      <alignment/>
      <protection/>
    </xf>
    <xf numFmtId="0" fontId="0" fillId="0" borderId="11" xfId="44" applyBorder="1" applyAlignment="1">
      <alignment horizontal="center" vertical="center"/>
      <protection/>
    </xf>
    <xf numFmtId="0" fontId="0" fillId="0" borderId="12" xfId="44" applyBorder="1" applyAlignment="1">
      <alignment vertical="center"/>
      <protection/>
    </xf>
    <xf numFmtId="0" fontId="3" fillId="33" borderId="13" xfId="44" applyFont="1" applyFill="1" applyBorder="1" applyAlignment="1">
      <alignment vertical="center"/>
      <protection/>
    </xf>
    <xf numFmtId="0" fontId="0" fillId="33" borderId="13" xfId="44" applyFill="1" applyBorder="1" applyAlignment="1">
      <alignment vertical="center"/>
      <protection/>
    </xf>
    <xf numFmtId="0" fontId="3" fillId="33" borderId="13" xfId="44" applyFont="1" applyFill="1" applyBorder="1" applyAlignment="1">
      <alignment horizontal="center" vertical="center"/>
      <protection/>
    </xf>
    <xf numFmtId="0" fontId="1" fillId="0" borderId="0" xfId="44" applyFont="1" applyFill="1" applyBorder="1" applyAlignment="1" applyProtection="1">
      <alignment vertical="center"/>
      <protection/>
    </xf>
    <xf numFmtId="0" fontId="1" fillId="0" borderId="0" xfId="44" applyFont="1" applyFill="1" applyBorder="1" applyAlignment="1" applyProtection="1">
      <alignment horizontal="center" vertical="center"/>
      <protection/>
    </xf>
    <xf numFmtId="175" fontId="1" fillId="0" borderId="0" xfId="44" applyNumberFormat="1" applyFont="1" applyFill="1" applyBorder="1" applyAlignment="1" applyProtection="1">
      <alignment horizontal="center" vertical="center"/>
      <protection/>
    </xf>
    <xf numFmtId="0" fontId="4" fillId="0" borderId="14" xfId="44" applyNumberFormat="1" applyFont="1" applyFill="1" applyBorder="1" applyAlignment="1" applyProtection="1">
      <alignment horizontal="center" vertical="center"/>
      <protection/>
    </xf>
    <xf numFmtId="0" fontId="15" fillId="0" borderId="14" xfId="44" applyFont="1" applyFill="1" applyBorder="1" applyAlignment="1" applyProtection="1">
      <alignment horizontal="center" vertical="center"/>
      <protection/>
    </xf>
    <xf numFmtId="0" fontId="1" fillId="0" borderId="14" xfId="44" applyNumberFormat="1" applyFont="1" applyFill="1" applyBorder="1" applyAlignment="1" applyProtection="1">
      <alignment horizontal="center" vertical="center"/>
      <protection/>
    </xf>
    <xf numFmtId="172" fontId="4" fillId="0" borderId="0" xfId="44" applyNumberFormat="1" applyFont="1" applyFill="1" applyBorder="1" applyAlignment="1" applyProtection="1">
      <alignment horizontal="center" vertical="center"/>
      <protection/>
    </xf>
    <xf numFmtId="172" fontId="4" fillId="0" borderId="0" xfId="44" applyNumberFormat="1" applyFont="1" applyFill="1" applyAlignment="1" applyProtection="1">
      <alignment vertical="center"/>
      <protection/>
    </xf>
    <xf numFmtId="0" fontId="0" fillId="0" borderId="0" xfId="44" applyFont="1" applyAlignment="1">
      <alignment vertical="center"/>
      <protection/>
    </xf>
    <xf numFmtId="172" fontId="4" fillId="0" borderId="0" xfId="44" applyNumberFormat="1" applyFont="1" applyFill="1" applyBorder="1" applyAlignment="1" applyProtection="1">
      <alignment vertical="center"/>
      <protection/>
    </xf>
    <xf numFmtId="172" fontId="4" fillId="0" borderId="14" xfId="44" applyNumberFormat="1" applyFont="1" applyFill="1" applyBorder="1" applyAlignment="1" applyProtection="1">
      <alignment vertical="center"/>
      <protection/>
    </xf>
    <xf numFmtId="0" fontId="1" fillId="0" borderId="15" xfId="44" applyFont="1" applyFill="1" applyBorder="1" applyAlignment="1" applyProtection="1">
      <alignment vertical="center"/>
      <protection/>
    </xf>
    <xf numFmtId="0" fontId="1" fillId="0" borderId="15" xfId="44" applyFont="1" applyFill="1" applyBorder="1" applyAlignment="1" applyProtection="1">
      <alignment horizontal="center" vertical="center"/>
      <protection/>
    </xf>
    <xf numFmtId="175" fontId="1" fillId="0" borderId="15" xfId="44" applyNumberFormat="1" applyFont="1" applyFill="1" applyBorder="1" applyAlignment="1" applyProtection="1">
      <alignment horizontal="center" vertical="center"/>
      <protection/>
    </xf>
    <xf numFmtId="175" fontId="4" fillId="33" borderId="16" xfId="44" applyNumberFormat="1" applyFont="1" applyFill="1" applyBorder="1" applyAlignment="1" applyProtection="1">
      <alignment horizontal="right" vertical="center"/>
      <protection/>
    </xf>
    <xf numFmtId="0" fontId="4" fillId="33" borderId="15" xfId="44" applyFont="1" applyFill="1" applyBorder="1" applyAlignment="1" applyProtection="1">
      <alignment horizontal="center" vertical="center"/>
      <protection/>
    </xf>
    <xf numFmtId="175" fontId="1" fillId="33" borderId="15" xfId="44" applyNumberFormat="1" applyFont="1" applyFill="1" applyBorder="1" applyAlignment="1" applyProtection="1">
      <alignment vertical="center"/>
      <protection/>
    </xf>
    <xf numFmtId="0" fontId="14" fillId="0" borderId="0" xfId="44" applyFont="1" applyAlignment="1">
      <alignment vertical="center"/>
      <protection/>
    </xf>
    <xf numFmtId="0" fontId="1" fillId="0" borderId="0" xfId="44" applyFont="1" applyBorder="1" applyAlignment="1" applyProtection="1">
      <alignment vertical="center"/>
      <protection/>
    </xf>
    <xf numFmtId="175" fontId="1" fillId="0" borderId="0" xfId="44" applyNumberFormat="1" applyFont="1" applyBorder="1" applyAlignment="1" applyProtection="1">
      <alignment vertical="center"/>
      <protection/>
    </xf>
    <xf numFmtId="0" fontId="1" fillId="0" borderId="0" xfId="44" applyFont="1" applyBorder="1" applyAlignment="1" applyProtection="1">
      <alignment horizontal="center" vertical="center"/>
      <protection/>
    </xf>
    <xf numFmtId="175" fontId="1" fillId="0" borderId="0" xfId="44" applyNumberFormat="1" applyFont="1" applyBorder="1" applyAlignment="1" applyProtection="1">
      <alignment horizontal="center" vertical="center"/>
      <protection/>
    </xf>
    <xf numFmtId="175" fontId="4" fillId="0" borderId="0" xfId="44" applyNumberFormat="1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1" fillId="33" borderId="14" xfId="44" applyNumberFormat="1" applyFont="1" applyFill="1" applyBorder="1" applyAlignment="1" applyProtection="1">
      <alignment horizontal="center" vertical="center"/>
      <protection/>
    </xf>
    <xf numFmtId="0" fontId="4" fillId="0" borderId="14" xfId="44" applyFont="1" applyBorder="1" applyAlignment="1" applyProtection="1">
      <alignment horizontal="center" vertical="center"/>
      <protection/>
    </xf>
    <xf numFmtId="0" fontId="4" fillId="33" borderId="14" xfId="44" applyNumberFormat="1" applyFont="1" applyFill="1" applyBorder="1" applyAlignment="1" applyProtection="1">
      <alignment horizontal="center" vertical="center"/>
      <protection/>
    </xf>
    <xf numFmtId="172" fontId="4" fillId="0" borderId="0" xfId="44" applyNumberFormat="1" applyFont="1" applyBorder="1" applyAlignment="1" applyProtection="1">
      <alignment horizontal="center" vertical="center"/>
      <protection/>
    </xf>
    <xf numFmtId="172" fontId="1" fillId="0" borderId="0" xfId="44" applyNumberFormat="1" applyFont="1" applyBorder="1" applyAlignment="1" applyProtection="1">
      <alignment vertical="center"/>
      <protection/>
    </xf>
    <xf numFmtId="172" fontId="4" fillId="33" borderId="0" xfId="44" applyNumberFormat="1" applyFont="1" applyFill="1" applyBorder="1" applyAlignment="1" applyProtection="1">
      <alignment vertical="center"/>
      <protection/>
    </xf>
    <xf numFmtId="172" fontId="1" fillId="0" borderId="14" xfId="44" applyNumberFormat="1" applyFont="1" applyBorder="1" applyAlignment="1" applyProtection="1">
      <alignment vertical="center"/>
      <protection/>
    </xf>
    <xf numFmtId="0" fontId="1" fillId="0" borderId="14" xfId="44" applyFont="1" applyBorder="1" applyAlignment="1" applyProtection="1">
      <alignment horizontal="center" vertical="center"/>
      <protection/>
    </xf>
    <xf numFmtId="172" fontId="4" fillId="33" borderId="14" xfId="44" applyNumberFormat="1" applyFont="1" applyFill="1" applyBorder="1" applyAlignment="1" applyProtection="1">
      <alignment vertical="center"/>
      <protection/>
    </xf>
    <xf numFmtId="0" fontId="1" fillId="0" borderId="14" xfId="44" applyFont="1" applyBorder="1" applyAlignment="1" applyProtection="1">
      <alignment vertical="center"/>
      <protection/>
    </xf>
    <xf numFmtId="175" fontId="1" fillId="33" borderId="14" xfId="44" applyNumberFormat="1" applyFont="1" applyFill="1" applyBorder="1" applyAlignment="1" applyProtection="1">
      <alignment vertical="center"/>
      <protection/>
    </xf>
    <xf numFmtId="0" fontId="1" fillId="33" borderId="14" xfId="44" applyFont="1" applyFill="1" applyBorder="1" applyAlignment="1" applyProtection="1">
      <alignment horizontal="center" vertical="center"/>
      <protection/>
    </xf>
    <xf numFmtId="0" fontId="4" fillId="33" borderId="14" xfId="44" applyFont="1" applyFill="1" applyBorder="1" applyAlignment="1" applyProtection="1">
      <alignment horizontal="center" vertical="center"/>
      <protection/>
    </xf>
    <xf numFmtId="175" fontId="4" fillId="33" borderId="14" xfId="44" applyNumberFormat="1" applyFont="1" applyFill="1" applyBorder="1" applyAlignment="1" applyProtection="1">
      <alignment vertical="center"/>
      <protection/>
    </xf>
    <xf numFmtId="175" fontId="4" fillId="0" borderId="0" xfId="44" applyNumberFormat="1" applyFont="1" applyBorder="1" applyAlignment="1" applyProtection="1">
      <alignment vertical="center"/>
      <protection/>
    </xf>
    <xf numFmtId="0" fontId="4" fillId="33" borderId="15" xfId="44" applyFont="1" applyFill="1" applyBorder="1" applyAlignment="1" applyProtection="1">
      <alignment vertical="center"/>
      <protection/>
    </xf>
    <xf numFmtId="0" fontId="1" fillId="33" borderId="15" xfId="44" applyFont="1" applyFill="1" applyBorder="1" applyAlignment="1" applyProtection="1">
      <alignment vertical="center"/>
      <protection/>
    </xf>
    <xf numFmtId="0" fontId="1" fillId="33" borderId="15" xfId="44" applyFont="1" applyFill="1" applyBorder="1" applyAlignment="1" applyProtection="1">
      <alignment horizontal="center" vertical="center"/>
      <protection/>
    </xf>
    <xf numFmtId="175" fontId="1" fillId="33" borderId="15" xfId="44" applyNumberFormat="1" applyFont="1" applyFill="1" applyBorder="1" applyAlignment="1" applyProtection="1">
      <alignment horizontal="center" vertical="center"/>
      <protection/>
    </xf>
    <xf numFmtId="175" fontId="4" fillId="33" borderId="15" xfId="44" applyNumberFormat="1" applyFont="1" applyFill="1" applyBorder="1" applyAlignment="1" applyProtection="1">
      <alignment horizontal="right" vertical="center"/>
      <protection/>
    </xf>
    <xf numFmtId="175" fontId="4" fillId="33" borderId="15" xfId="44" applyNumberFormat="1" applyFont="1" applyFill="1" applyBorder="1" applyAlignment="1" applyProtection="1">
      <alignment vertical="center"/>
      <protection/>
    </xf>
    <xf numFmtId="0" fontId="4" fillId="0" borderId="14" xfId="44" applyNumberFormat="1" applyFont="1" applyBorder="1" applyAlignment="1" applyProtection="1">
      <alignment horizontal="center" vertical="center"/>
      <protection/>
    </xf>
    <xf numFmtId="0" fontId="1" fillId="0" borderId="0" xfId="44" applyFont="1" applyFill="1" applyBorder="1" applyAlignment="1" applyProtection="1">
      <alignment horizontal="left" vertical="center" wrapText="1"/>
      <protection/>
    </xf>
    <xf numFmtId="176" fontId="4" fillId="0" borderId="14" xfId="44" applyNumberFormat="1" applyFont="1" applyFill="1" applyBorder="1" applyAlignment="1" applyProtection="1">
      <alignment horizontal="center" vertical="center"/>
      <protection/>
    </xf>
    <xf numFmtId="177" fontId="4" fillId="0" borderId="0" xfId="44" applyNumberFormat="1" applyFont="1" applyFill="1" applyBorder="1" applyAlignment="1" applyProtection="1">
      <alignment horizontal="center" vertical="center" wrapText="1"/>
      <protection/>
    </xf>
    <xf numFmtId="0" fontId="1" fillId="0" borderId="0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Fill="1" applyBorder="1" applyAlignment="1" applyProtection="1">
      <alignment horizontal="left" vertical="center" indent="1"/>
      <protection/>
    </xf>
    <xf numFmtId="0" fontId="1" fillId="0" borderId="0" xfId="44" applyFont="1" applyFill="1" applyBorder="1" applyAlignment="1" applyProtection="1">
      <alignment horizontal="left" vertical="center"/>
      <protection/>
    </xf>
    <xf numFmtId="179" fontId="4" fillId="0" borderId="0" xfId="44" applyNumberFormat="1" applyFont="1" applyFill="1" applyBorder="1" applyAlignment="1" applyProtection="1">
      <alignment horizontal="center" vertical="center"/>
      <protection/>
    </xf>
    <xf numFmtId="179" fontId="4" fillId="0" borderId="14" xfId="44" applyNumberFormat="1" applyFont="1" applyFill="1" applyBorder="1" applyAlignment="1" applyProtection="1">
      <alignment horizontal="center" vertical="center"/>
      <protection/>
    </xf>
    <xf numFmtId="0" fontId="1" fillId="33" borderId="15" xfId="44" applyFont="1" applyFill="1" applyBorder="1" applyAlignment="1" applyProtection="1">
      <alignment horizontal="left" vertical="center" wrapText="1"/>
      <protection/>
    </xf>
    <xf numFmtId="172" fontId="4" fillId="33" borderId="15" xfId="44" applyNumberFormat="1" applyFont="1" applyFill="1" applyBorder="1" applyAlignment="1" applyProtection="1">
      <alignment vertical="center"/>
      <protection/>
    </xf>
    <xf numFmtId="172" fontId="4" fillId="33" borderId="15" xfId="44" applyNumberFormat="1" applyFont="1" applyFill="1" applyBorder="1" applyAlignment="1" applyProtection="1">
      <alignment horizontal="center" vertical="center"/>
      <protection/>
    </xf>
    <xf numFmtId="172" fontId="4" fillId="0" borderId="0" xfId="44" applyNumberFormat="1" applyFont="1" applyFill="1" applyBorder="1" applyAlignment="1" applyProtection="1">
      <alignment vertical="center" wrapText="1"/>
      <protection/>
    </xf>
    <xf numFmtId="172" fontId="4" fillId="0" borderId="0" xfId="44" applyNumberFormat="1" applyFont="1" applyFill="1" applyBorder="1" applyAlignment="1" applyProtection="1">
      <alignment horizontal="center" vertical="center" wrapText="1"/>
      <protection/>
    </xf>
    <xf numFmtId="0" fontId="0" fillId="33" borderId="13" xfId="44" applyFill="1" applyBorder="1">
      <alignment/>
      <protection/>
    </xf>
    <xf numFmtId="0" fontId="1" fillId="0" borderId="0" xfId="44" applyFont="1" applyFill="1" applyBorder="1" applyAlignment="1" applyProtection="1">
      <alignment horizontal="center"/>
      <protection/>
    </xf>
    <xf numFmtId="176" fontId="4" fillId="0" borderId="14" xfId="44" applyNumberFormat="1" applyFont="1" applyFill="1" applyBorder="1" applyAlignment="1" applyProtection="1">
      <alignment horizontal="center"/>
      <protection/>
    </xf>
    <xf numFmtId="0" fontId="15" fillId="0" borderId="14" xfId="44" applyFont="1" applyFill="1" applyBorder="1" applyAlignment="1" applyProtection="1">
      <alignment horizontal="center"/>
      <protection/>
    </xf>
    <xf numFmtId="177" fontId="4" fillId="0" borderId="0" xfId="44" applyNumberFormat="1" applyFont="1" applyFill="1" applyBorder="1" applyAlignment="1" applyProtection="1">
      <alignment horizontal="center" vertical="top" wrapText="1"/>
      <protection/>
    </xf>
    <xf numFmtId="0" fontId="1" fillId="0" borderId="0" xfId="44" applyFont="1" applyFill="1" applyBorder="1" applyAlignment="1" applyProtection="1">
      <alignment horizontal="center" wrapText="1"/>
      <protection/>
    </xf>
    <xf numFmtId="0" fontId="1" fillId="0" borderId="0" xfId="44" applyNumberFormat="1" applyFont="1" applyFill="1" applyBorder="1" applyAlignment="1" applyProtection="1">
      <alignment horizontal="justify" vertical="center" wrapText="1"/>
      <protection/>
    </xf>
    <xf numFmtId="172" fontId="4" fillId="0" borderId="0" xfId="44" applyNumberFormat="1" applyFont="1" applyFill="1" applyBorder="1" applyAlignment="1" applyProtection="1">
      <alignment/>
      <protection/>
    </xf>
    <xf numFmtId="172" fontId="4" fillId="0" borderId="0" xfId="44" applyNumberFormat="1" applyFont="1" applyFill="1" applyBorder="1" applyAlignment="1" applyProtection="1">
      <alignment horizontal="center"/>
      <protection/>
    </xf>
    <xf numFmtId="172" fontId="1" fillId="0" borderId="0" xfId="44" applyNumberFormat="1" applyFont="1" applyFill="1" applyBorder="1" applyAlignment="1" applyProtection="1">
      <alignment horizontal="center"/>
      <protection/>
    </xf>
    <xf numFmtId="172" fontId="4" fillId="0" borderId="14" xfId="44" applyNumberFormat="1" applyFont="1" applyFill="1" applyBorder="1" applyAlignment="1" applyProtection="1">
      <alignment/>
      <protection/>
    </xf>
    <xf numFmtId="172" fontId="4" fillId="0" borderId="14" xfId="44" applyNumberFormat="1" applyFont="1" applyFill="1" applyBorder="1" applyAlignment="1" applyProtection="1">
      <alignment horizontal="center"/>
      <protection/>
    </xf>
    <xf numFmtId="0" fontId="1" fillId="0" borderId="0" xfId="44" applyFont="1" applyFill="1" applyBorder="1" applyAlignment="1" applyProtection="1">
      <alignment horizontal="left" vertical="center" indent="2"/>
      <protection/>
    </xf>
    <xf numFmtId="175" fontId="1" fillId="0" borderId="0" xfId="44" applyNumberFormat="1" applyFont="1" applyFill="1" applyBorder="1" applyAlignment="1" applyProtection="1">
      <alignment horizontal="left" vertical="center" indent="2"/>
      <protection/>
    </xf>
    <xf numFmtId="172" fontId="4" fillId="0" borderId="17" xfId="44" applyNumberFormat="1" applyFont="1" applyFill="1" applyBorder="1" applyAlignment="1" applyProtection="1">
      <alignment/>
      <protection/>
    </xf>
    <xf numFmtId="172" fontId="4" fillId="0" borderId="17" xfId="44" applyNumberFormat="1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left" vertical="center" indent="2"/>
      <protection/>
    </xf>
    <xf numFmtId="175" fontId="1" fillId="33" borderId="15" xfId="44" applyNumberFormat="1" applyFont="1" applyFill="1" applyBorder="1" applyAlignment="1" applyProtection="1">
      <alignment horizontal="left" vertical="center" indent="2"/>
      <protection/>
    </xf>
    <xf numFmtId="172" fontId="4" fillId="33" borderId="15" xfId="44" applyNumberFormat="1" applyFont="1" applyFill="1" applyBorder="1" applyAlignment="1" applyProtection="1">
      <alignment/>
      <protection/>
    </xf>
    <xf numFmtId="172" fontId="4" fillId="33" borderId="15" xfId="44" applyNumberFormat="1" applyFont="1" applyFill="1" applyBorder="1" applyAlignment="1" applyProtection="1">
      <alignment horizontal="center"/>
      <protection/>
    </xf>
    <xf numFmtId="172" fontId="4" fillId="33" borderId="0" xfId="44" applyNumberFormat="1" applyFont="1" applyFill="1" applyBorder="1" applyAlignment="1" applyProtection="1">
      <alignment/>
      <protection/>
    </xf>
    <xf numFmtId="172" fontId="4" fillId="33" borderId="14" xfId="44" applyNumberFormat="1" applyFont="1" applyFill="1" applyBorder="1" applyAlignment="1" applyProtection="1">
      <alignment/>
      <protection/>
    </xf>
    <xf numFmtId="172" fontId="1" fillId="0" borderId="14" xfId="44" applyNumberFormat="1" applyFont="1" applyFill="1" applyBorder="1" applyAlignment="1" applyProtection="1">
      <alignment horizontal="center"/>
      <protection/>
    </xf>
    <xf numFmtId="172" fontId="0" fillId="0" borderId="15" xfId="44" applyNumberFormat="1" applyFill="1" applyBorder="1">
      <alignment/>
      <protection/>
    </xf>
    <xf numFmtId="0" fontId="0" fillId="0" borderId="15" xfId="44" applyFill="1" applyBorder="1">
      <alignment/>
      <protection/>
    </xf>
    <xf numFmtId="176" fontId="4" fillId="0" borderId="0" xfId="44" applyNumberFormat="1" applyFont="1" applyFill="1" applyBorder="1" applyAlignment="1" applyProtection="1">
      <alignment horizontal="center" vertical="center"/>
      <protection/>
    </xf>
    <xf numFmtId="0" fontId="15" fillId="0" borderId="0" xfId="44" applyFont="1" applyFill="1" applyBorder="1" applyAlignment="1" applyProtection="1">
      <alignment horizontal="center" vertical="center"/>
      <protection/>
    </xf>
    <xf numFmtId="0" fontId="0" fillId="0" borderId="0" xfId="44" applyFill="1" applyAlignment="1">
      <alignment vertical="center"/>
      <protection/>
    </xf>
    <xf numFmtId="0" fontId="0" fillId="0" borderId="0" xfId="44" applyFill="1" applyAlignment="1">
      <alignment horizontal="center" vertical="center"/>
      <protection/>
    </xf>
    <xf numFmtId="0" fontId="0" fillId="0" borderId="0" xfId="44" applyFill="1" applyBorder="1" applyAlignment="1">
      <alignment horizontal="center" vertical="center"/>
      <protection/>
    </xf>
    <xf numFmtId="49" fontId="7" fillId="0" borderId="0" xfId="44" applyNumberFormat="1" applyFont="1" applyFill="1" applyBorder="1" applyAlignment="1">
      <alignment horizontal="center" vertical="center"/>
      <protection/>
    </xf>
    <xf numFmtId="0" fontId="7" fillId="0" borderId="12" xfId="44" applyFont="1" applyFill="1" applyBorder="1" applyAlignment="1">
      <alignment vertical="center"/>
      <protection/>
    </xf>
    <xf numFmtId="0" fontId="7" fillId="0" borderId="12" xfId="44" applyFont="1" applyFill="1" applyBorder="1" applyAlignment="1">
      <alignment horizontal="center" vertical="center"/>
      <protection/>
    </xf>
    <xf numFmtId="0" fontId="7" fillId="0" borderId="18" xfId="44" applyFont="1" applyFill="1" applyBorder="1" applyAlignment="1">
      <alignment horizontal="center" vertical="center"/>
      <protection/>
    </xf>
    <xf numFmtId="0" fontId="7" fillId="0" borderId="0" xfId="44" applyFont="1" applyFill="1" applyAlignment="1">
      <alignment vertical="center"/>
      <protection/>
    </xf>
    <xf numFmtId="0" fontId="7" fillId="0" borderId="18" xfId="44" applyFont="1" applyFill="1" applyBorder="1" applyAlignment="1">
      <alignment vertical="center"/>
      <protection/>
    </xf>
    <xf numFmtId="0" fontId="0" fillId="0" borderId="12" xfId="44" applyFont="1" applyFill="1" applyBorder="1" applyAlignment="1">
      <alignment vertical="center"/>
      <protection/>
    </xf>
    <xf numFmtId="3" fontId="0" fillId="0" borderId="12" xfId="44" applyNumberFormat="1" applyFill="1" applyBorder="1" applyAlignment="1">
      <alignment vertical="center"/>
      <protection/>
    </xf>
    <xf numFmtId="0" fontId="0" fillId="0" borderId="18" xfId="44" applyFill="1" applyBorder="1" applyAlignment="1">
      <alignment vertical="center"/>
      <protection/>
    </xf>
    <xf numFmtId="9" fontId="0" fillId="0" borderId="12" xfId="44" applyNumberFormat="1" applyFill="1" applyBorder="1" applyAlignment="1">
      <alignment horizontal="center" vertical="center"/>
      <protection/>
    </xf>
    <xf numFmtId="2" fontId="0" fillId="0" borderId="18" xfId="44" applyNumberFormat="1" applyFill="1" applyBorder="1" applyAlignment="1">
      <alignment vertical="center"/>
      <protection/>
    </xf>
    <xf numFmtId="9" fontId="0" fillId="0" borderId="18" xfId="44" applyNumberFormat="1" applyFill="1" applyBorder="1" applyAlignment="1">
      <alignment vertical="center"/>
      <protection/>
    </xf>
    <xf numFmtId="4" fontId="0" fillId="0" borderId="18" xfId="44" applyNumberFormat="1" applyFill="1" applyBorder="1" applyAlignment="1">
      <alignment vertical="center"/>
      <protection/>
    </xf>
    <xf numFmtId="0" fontId="0" fillId="0" borderId="19" xfId="44" applyFill="1" applyBorder="1" applyAlignment="1">
      <alignment vertical="center"/>
      <protection/>
    </xf>
    <xf numFmtId="3" fontId="0" fillId="0" borderId="19" xfId="44" applyNumberFormat="1" applyFill="1" applyBorder="1" applyAlignment="1">
      <alignment vertical="center"/>
      <protection/>
    </xf>
    <xf numFmtId="3" fontId="0" fillId="0" borderId="16" xfId="44" applyNumberFormat="1" applyFill="1" applyBorder="1" applyAlignment="1">
      <alignment vertical="center"/>
      <protection/>
    </xf>
    <xf numFmtId="2" fontId="0" fillId="0" borderId="0" xfId="44" applyNumberFormat="1" applyFill="1" applyBorder="1" applyAlignment="1">
      <alignment vertical="center"/>
      <protection/>
    </xf>
    <xf numFmtId="0" fontId="0" fillId="0" borderId="0" xfId="44" applyFill="1" applyBorder="1" applyAlignment="1">
      <alignment vertical="center"/>
      <protection/>
    </xf>
    <xf numFmtId="4" fontId="0" fillId="0" borderId="16" xfId="44" applyNumberFormat="1" applyFill="1" applyBorder="1" applyAlignment="1">
      <alignment vertical="center"/>
      <protection/>
    </xf>
    <xf numFmtId="4" fontId="0" fillId="0" borderId="0" xfId="44" applyNumberFormat="1" applyFill="1" applyBorder="1" applyAlignment="1">
      <alignment vertical="center"/>
      <protection/>
    </xf>
    <xf numFmtId="0" fontId="0" fillId="0" borderId="20" xfId="44" applyFont="1" applyFill="1" applyBorder="1" applyAlignment="1">
      <alignment vertical="center"/>
      <protection/>
    </xf>
    <xf numFmtId="3" fontId="0" fillId="0" borderId="20" xfId="44" applyNumberFormat="1" applyFill="1" applyBorder="1" applyAlignment="1">
      <alignment vertical="center"/>
      <protection/>
    </xf>
    <xf numFmtId="2" fontId="0" fillId="0" borderId="11" xfId="44" applyNumberFormat="1" applyFill="1" applyBorder="1" applyAlignment="1">
      <alignment vertical="center"/>
      <protection/>
    </xf>
    <xf numFmtId="0" fontId="0" fillId="0" borderId="21" xfId="44" applyFill="1" applyBorder="1" applyAlignment="1">
      <alignment vertical="center"/>
      <protection/>
    </xf>
    <xf numFmtId="3" fontId="0" fillId="0" borderId="22" xfId="44" applyNumberFormat="1" applyFill="1" applyBorder="1" applyAlignment="1">
      <alignment vertical="center"/>
      <protection/>
    </xf>
    <xf numFmtId="0" fontId="21" fillId="0" borderId="0" xfId="44" applyFont="1" applyFill="1" applyAlignment="1">
      <alignment horizontal="right" vertical="center"/>
      <protection/>
    </xf>
    <xf numFmtId="3" fontId="0" fillId="0" borderId="0" xfId="44" applyNumberFormat="1" applyFill="1" applyAlignment="1">
      <alignment vertical="center"/>
      <protection/>
    </xf>
    <xf numFmtId="0" fontId="4" fillId="33" borderId="13" xfId="44" applyFont="1" applyFill="1" applyBorder="1" applyAlignment="1" applyProtection="1">
      <alignment horizontal="left" vertical="center"/>
      <protection/>
    </xf>
    <xf numFmtId="0" fontId="4" fillId="33" borderId="13" xfId="44" applyFont="1" applyFill="1" applyBorder="1" applyAlignment="1" applyProtection="1">
      <alignment vertical="center"/>
      <protection locked="0"/>
    </xf>
    <xf numFmtId="172" fontId="4" fillId="33" borderId="13" xfId="44" applyNumberFormat="1" applyFont="1" applyFill="1" applyBorder="1" applyAlignment="1" applyProtection="1">
      <alignment vertical="center"/>
      <protection locked="0"/>
    </xf>
    <xf numFmtId="0" fontId="1" fillId="33" borderId="13" xfId="44" applyFont="1" applyFill="1" applyBorder="1" applyAlignment="1" applyProtection="1">
      <alignment horizontal="center" vertical="center"/>
      <protection locked="0"/>
    </xf>
    <xf numFmtId="0" fontId="1" fillId="0" borderId="0" xfId="44" applyFont="1" applyFill="1" applyAlignment="1" applyProtection="1">
      <alignment vertical="center"/>
      <protection/>
    </xf>
    <xf numFmtId="179" fontId="4" fillId="0" borderId="0" xfId="44" applyNumberFormat="1" applyFont="1" applyFill="1" applyAlignment="1" applyProtection="1">
      <alignment horizontal="center" vertical="center"/>
      <protection/>
    </xf>
    <xf numFmtId="179" fontId="1" fillId="0" borderId="0" xfId="44" applyNumberFormat="1" applyFont="1" applyFill="1" applyBorder="1" applyAlignment="1" applyProtection="1">
      <alignment horizontal="center" vertical="center"/>
      <protection/>
    </xf>
    <xf numFmtId="172" fontId="4" fillId="33" borderId="16" xfId="44" applyNumberFormat="1" applyFont="1" applyFill="1" applyBorder="1" applyAlignment="1" applyProtection="1">
      <alignment vertical="center"/>
      <protection/>
    </xf>
    <xf numFmtId="179" fontId="4" fillId="33" borderId="16" xfId="44" applyNumberFormat="1" applyFont="1" applyFill="1" applyBorder="1" applyAlignment="1" applyProtection="1">
      <alignment horizontal="center" vertical="center"/>
      <protection/>
    </xf>
    <xf numFmtId="172" fontId="4" fillId="0" borderId="0" xfId="44" applyNumberFormat="1" applyFont="1" applyFill="1" applyAlignment="1" applyProtection="1">
      <alignment horizontal="right" vertical="center"/>
      <protection/>
    </xf>
    <xf numFmtId="0" fontId="1" fillId="0" borderId="0" xfId="44" applyFont="1" applyFill="1" applyBorder="1" applyAlignment="1" applyProtection="1">
      <alignment horizontal="center" vertical="center"/>
      <protection locked="0"/>
    </xf>
    <xf numFmtId="0" fontId="1" fillId="0" borderId="0" xfId="44" applyFont="1" applyFill="1" applyAlignment="1" applyProtection="1">
      <alignment horizontal="left" vertical="center"/>
      <protection locked="0"/>
    </xf>
    <xf numFmtId="0" fontId="1" fillId="0" borderId="0" xfId="44" applyFont="1" applyFill="1" applyAlignment="1" applyProtection="1">
      <alignment vertical="center"/>
      <protection locked="0"/>
    </xf>
    <xf numFmtId="172" fontId="4" fillId="0" borderId="0" xfId="44" applyNumberFormat="1" applyFont="1" applyFill="1" applyAlignment="1" applyProtection="1">
      <alignment vertical="center"/>
      <protection locked="0"/>
    </xf>
    <xf numFmtId="179" fontId="4" fillId="0" borderId="0" xfId="44" applyNumberFormat="1" applyFont="1" applyFill="1" applyAlignment="1" applyProtection="1">
      <alignment horizontal="center" vertical="center"/>
      <protection locked="0"/>
    </xf>
    <xf numFmtId="179" fontId="1" fillId="0" borderId="0" xfId="44" applyNumberFormat="1" applyFont="1" applyFill="1" applyBorder="1" applyAlignment="1" applyProtection="1">
      <alignment horizontal="center" vertical="center"/>
      <protection locked="0"/>
    </xf>
    <xf numFmtId="0" fontId="1" fillId="0" borderId="0" xfId="44" applyFont="1" applyFill="1" applyAlignment="1" applyProtection="1">
      <alignment horizontal="center" vertical="center"/>
      <protection/>
    </xf>
    <xf numFmtId="0" fontId="1" fillId="0" borderId="0" xfId="44" applyFont="1" applyFill="1" applyAlignment="1" applyProtection="1">
      <alignment horizontal="left" vertical="center"/>
      <protection/>
    </xf>
    <xf numFmtId="0" fontId="1" fillId="33" borderId="15" xfId="44" applyFont="1" applyFill="1" applyBorder="1" applyAlignment="1" applyProtection="1">
      <alignment horizontal="left" vertical="center"/>
      <protection/>
    </xf>
    <xf numFmtId="180" fontId="1" fillId="0" borderId="0" xfId="44" applyNumberFormat="1" applyFont="1" applyFill="1" applyAlignment="1" applyProtection="1">
      <alignment horizontal="center" vertical="center"/>
      <protection/>
    </xf>
    <xf numFmtId="180" fontId="1" fillId="0" borderId="0" xfId="44" applyNumberFormat="1" applyFont="1" applyFill="1" applyBorder="1" applyAlignment="1" applyProtection="1">
      <alignment horizontal="center" vertical="center"/>
      <protection/>
    </xf>
    <xf numFmtId="0" fontId="19" fillId="0" borderId="0" xfId="44" applyFont="1" applyFill="1" applyAlignment="1" applyProtection="1">
      <alignment vertical="center"/>
      <protection/>
    </xf>
    <xf numFmtId="0" fontId="20" fillId="33" borderId="13" xfId="44" applyFont="1" applyFill="1" applyBorder="1" applyAlignment="1" applyProtection="1">
      <alignment vertical="center"/>
      <protection locked="0"/>
    </xf>
    <xf numFmtId="172" fontId="4" fillId="33" borderId="16" xfId="44" applyNumberFormat="1" applyFont="1" applyFill="1" applyBorder="1" applyAlignment="1" applyProtection="1">
      <alignment vertical="center"/>
      <protection/>
    </xf>
    <xf numFmtId="0" fontId="0" fillId="0" borderId="11" xfId="44" applyBorder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0" fillId="0" borderId="19" xfId="44" applyBorder="1" applyAlignment="1">
      <alignment vertical="center"/>
      <protection/>
    </xf>
    <xf numFmtId="0" fontId="0" fillId="0" borderId="0" xfId="44" applyBorder="1" applyAlignment="1">
      <alignment vertical="center"/>
      <protection/>
    </xf>
    <xf numFmtId="0" fontId="0" fillId="0" borderId="0" xfId="0" applyAlignment="1">
      <alignment vertical="center"/>
    </xf>
    <xf numFmtId="0" fontId="16" fillId="0" borderId="0" xfId="44" applyFont="1" applyFill="1" applyAlignment="1" applyProtection="1">
      <alignment vertical="center"/>
      <protection/>
    </xf>
    <xf numFmtId="172" fontId="17" fillId="0" borderId="0" xfId="44" applyNumberFormat="1" applyFont="1" applyFill="1" applyAlignment="1" applyProtection="1">
      <alignment vertical="center"/>
      <protection/>
    </xf>
    <xf numFmtId="179" fontId="17" fillId="0" borderId="0" xfId="44" applyNumberFormat="1" applyFont="1" applyFill="1" applyAlignment="1" applyProtection="1">
      <alignment horizontal="center" vertical="center"/>
      <protection/>
    </xf>
    <xf numFmtId="0" fontId="18" fillId="0" borderId="0" xfId="44" applyFont="1" applyAlignment="1">
      <alignment vertical="center"/>
      <protection/>
    </xf>
    <xf numFmtId="0" fontId="16" fillId="0" borderId="0" xfId="44" applyFont="1" applyFill="1" applyBorder="1" applyAlignment="1" applyProtection="1">
      <alignment horizontal="left" vertical="center" indent="1"/>
      <protection/>
    </xf>
    <xf numFmtId="0" fontId="16" fillId="0" borderId="0" xfId="44" applyFont="1" applyFill="1" applyAlignment="1" applyProtection="1">
      <alignment horizontal="left" vertical="center" indent="1"/>
      <protection/>
    </xf>
    <xf numFmtId="0" fontId="1" fillId="0" borderId="0" xfId="44" applyFont="1" applyFill="1" applyAlignment="1" applyProtection="1">
      <alignment horizontal="left" vertical="center" indent="1"/>
      <protection/>
    </xf>
    <xf numFmtId="172" fontId="4" fillId="0" borderId="23" xfId="44" applyNumberFormat="1" applyFont="1" applyFill="1" applyBorder="1" applyAlignment="1" applyProtection="1">
      <alignment vertical="center"/>
      <protection/>
    </xf>
    <xf numFmtId="179" fontId="4" fillId="0" borderId="23" xfId="44" applyNumberFormat="1" applyFont="1" applyFill="1" applyBorder="1" applyAlignment="1" applyProtection="1">
      <alignment horizontal="center" vertical="center"/>
      <protection/>
    </xf>
    <xf numFmtId="0" fontId="16" fillId="0" borderId="24" xfId="44" applyFont="1" applyFill="1" applyBorder="1" applyAlignment="1" applyProtection="1">
      <alignment horizontal="left" vertical="center"/>
      <protection/>
    </xf>
    <xf numFmtId="0" fontId="16" fillId="0" borderId="0" xfId="44" applyFont="1" applyFill="1" applyBorder="1" applyAlignment="1" applyProtection="1">
      <alignment horizontal="left" vertical="center"/>
      <protection/>
    </xf>
    <xf numFmtId="0" fontId="1" fillId="34" borderId="0" xfId="44" applyFont="1" applyFill="1" applyBorder="1" applyAlignment="1" applyProtection="1">
      <alignment vertical="center"/>
      <protection/>
    </xf>
    <xf numFmtId="172" fontId="1" fillId="34" borderId="0" xfId="44" applyNumberFormat="1" applyFont="1" applyFill="1" applyBorder="1" applyAlignment="1" applyProtection="1">
      <alignment vertical="center"/>
      <protection/>
    </xf>
    <xf numFmtId="0" fontId="4" fillId="34" borderId="0" xfId="44" applyFont="1" applyFill="1" applyBorder="1" applyAlignment="1" applyProtection="1">
      <alignment horizontal="center" vertical="center"/>
      <protection/>
    </xf>
    <xf numFmtId="172" fontId="4" fillId="35" borderId="0" xfId="44" applyNumberFormat="1" applyFont="1" applyFill="1" applyBorder="1" applyAlignment="1" applyProtection="1">
      <alignment vertical="center"/>
      <protection/>
    </xf>
    <xf numFmtId="0" fontId="0" fillId="36" borderId="0" xfId="44" applyFill="1" applyAlignment="1">
      <alignment vertical="center"/>
      <protection/>
    </xf>
    <xf numFmtId="0" fontId="0" fillId="37" borderId="0" xfId="44" applyFill="1" applyAlignment="1">
      <alignment vertical="center"/>
      <protection/>
    </xf>
    <xf numFmtId="0" fontId="93" fillId="38" borderId="0" xfId="44" applyFont="1" applyFill="1" applyAlignment="1">
      <alignment vertical="center"/>
      <protection/>
    </xf>
    <xf numFmtId="0" fontId="4" fillId="33" borderId="0" xfId="44" applyFont="1" applyFill="1" applyBorder="1" applyAlignment="1" applyProtection="1">
      <alignment vertical="center"/>
      <protection/>
    </xf>
    <xf numFmtId="179" fontId="4" fillId="33" borderId="0" xfId="44" applyNumberFormat="1" applyFont="1" applyFill="1" applyBorder="1" applyAlignment="1" applyProtection="1">
      <alignment horizontal="center" vertical="center"/>
      <protection/>
    </xf>
    <xf numFmtId="0" fontId="93" fillId="36" borderId="0" xfId="44" applyFont="1" applyFill="1" applyAlignment="1">
      <alignment vertical="center"/>
      <protection/>
    </xf>
    <xf numFmtId="172" fontId="0" fillId="0" borderId="0" xfId="44" applyNumberFormat="1" applyAlignment="1">
      <alignment vertical="center"/>
      <protection/>
    </xf>
    <xf numFmtId="172" fontId="94" fillId="38" borderId="0" xfId="44" applyNumberFormat="1" applyFont="1" applyFill="1" applyAlignment="1">
      <alignment vertical="center"/>
      <protection/>
    </xf>
    <xf numFmtId="172" fontId="94" fillId="36" borderId="0" xfId="44" applyNumberFormat="1" applyFont="1" applyFill="1" applyAlignment="1">
      <alignment vertical="center"/>
      <protection/>
    </xf>
    <xf numFmtId="0" fontId="94" fillId="36" borderId="0" xfId="44" applyFont="1" applyFill="1" applyAlignment="1">
      <alignment vertical="center"/>
      <protection/>
    </xf>
    <xf numFmtId="0" fontId="4" fillId="39" borderId="0" xfId="44" applyFont="1" applyFill="1" applyBorder="1" applyAlignment="1" applyProtection="1">
      <alignment vertical="center"/>
      <protection/>
    </xf>
    <xf numFmtId="172" fontId="4" fillId="39" borderId="0" xfId="44" applyNumberFormat="1" applyFont="1" applyFill="1" applyBorder="1" applyAlignment="1" applyProtection="1">
      <alignment vertical="center"/>
      <protection/>
    </xf>
    <xf numFmtId="179" fontId="4" fillId="39" borderId="0" xfId="44" applyNumberFormat="1" applyFont="1" applyFill="1" applyBorder="1" applyAlignment="1" applyProtection="1">
      <alignment horizontal="center" vertical="center"/>
      <protection/>
    </xf>
    <xf numFmtId="0" fontId="95" fillId="0" borderId="25" xfId="0" applyFont="1" applyBorder="1" applyAlignment="1">
      <alignment/>
    </xf>
    <xf numFmtId="0" fontId="95" fillId="0" borderId="26" xfId="0" applyFont="1" applyBorder="1" applyAlignment="1">
      <alignment/>
    </xf>
    <xf numFmtId="0" fontId="95" fillId="0" borderId="27" xfId="0" applyFont="1" applyBorder="1" applyAlignment="1">
      <alignment/>
    </xf>
    <xf numFmtId="0" fontId="96" fillId="0" borderId="28" xfId="0" applyFont="1" applyBorder="1" applyAlignment="1">
      <alignment/>
    </xf>
    <xf numFmtId="0" fontId="95" fillId="0" borderId="29" xfId="0" applyFont="1" applyBorder="1" applyAlignment="1">
      <alignment/>
    </xf>
    <xf numFmtId="0" fontId="95" fillId="0" borderId="30" xfId="0" applyFont="1" applyBorder="1" applyAlignment="1">
      <alignment/>
    </xf>
    <xf numFmtId="0" fontId="95" fillId="0" borderId="31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32" xfId="0" applyFont="1" applyBorder="1" applyAlignment="1">
      <alignment/>
    </xf>
    <xf numFmtId="0" fontId="96" fillId="0" borderId="31" xfId="0" applyFont="1" applyBorder="1" applyAlignment="1">
      <alignment/>
    </xf>
    <xf numFmtId="0" fontId="95" fillId="0" borderId="33" xfId="0" applyFont="1" applyBorder="1" applyAlignment="1">
      <alignment/>
    </xf>
    <xf numFmtId="0" fontId="95" fillId="0" borderId="0" xfId="0" applyFont="1" applyBorder="1" applyAlignment="1" quotePrefix="1">
      <alignment/>
    </xf>
    <xf numFmtId="0" fontId="96" fillId="0" borderId="32" xfId="0" applyFont="1" applyBorder="1" applyAlignment="1">
      <alignment horizontal="right"/>
    </xf>
    <xf numFmtId="0" fontId="95" fillId="0" borderId="32" xfId="0" applyFont="1" applyBorder="1" applyAlignment="1">
      <alignment horizontal="right"/>
    </xf>
    <xf numFmtId="0" fontId="95" fillId="0" borderId="34" xfId="0" applyFont="1" applyBorder="1" applyAlignment="1">
      <alignment/>
    </xf>
    <xf numFmtId="0" fontId="95" fillId="0" borderId="35" xfId="0" applyFont="1" applyBorder="1" applyAlignment="1">
      <alignment horizontal="right"/>
    </xf>
    <xf numFmtId="0" fontId="95" fillId="0" borderId="36" xfId="0" applyFont="1" applyFill="1" applyBorder="1" applyAlignment="1">
      <alignment/>
    </xf>
    <xf numFmtId="0" fontId="95" fillId="0" borderId="31" xfId="0" applyFont="1" applyFill="1" applyBorder="1" applyAlignment="1">
      <alignment/>
    </xf>
    <xf numFmtId="0" fontId="95" fillId="0" borderId="35" xfId="0" applyFont="1" applyBorder="1" applyAlignment="1">
      <alignment/>
    </xf>
    <xf numFmtId="0" fontId="95" fillId="0" borderId="37" xfId="0" applyFont="1" applyBorder="1" applyAlignment="1">
      <alignment/>
    </xf>
    <xf numFmtId="0" fontId="95" fillId="0" borderId="38" xfId="0" applyFont="1" applyBorder="1" applyAlignment="1">
      <alignment/>
    </xf>
    <xf numFmtId="0" fontId="95" fillId="0" borderId="39" xfId="0" applyFont="1" applyBorder="1" applyAlignment="1">
      <alignment/>
    </xf>
    <xf numFmtId="0" fontId="0" fillId="0" borderId="0" xfId="0" applyBorder="1" applyAlignment="1">
      <alignment/>
    </xf>
    <xf numFmtId="0" fontId="96" fillId="0" borderId="35" xfId="0" applyFont="1" applyBorder="1" applyAlignment="1">
      <alignment horizontal="right"/>
    </xf>
    <xf numFmtId="0" fontId="96" fillId="0" borderId="35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7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38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98" fillId="40" borderId="0" xfId="0" applyFont="1" applyFill="1" applyAlignment="1">
      <alignment/>
    </xf>
    <xf numFmtId="0" fontId="92" fillId="40" borderId="0" xfId="0" applyFont="1" applyFill="1" applyAlignment="1">
      <alignment/>
    </xf>
    <xf numFmtId="0" fontId="99" fillId="40" borderId="0" xfId="0" applyFont="1" applyFill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9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1" fillId="0" borderId="37" xfId="0" applyFont="1" applyBorder="1" applyAlignment="1">
      <alignment/>
    </xf>
    <xf numFmtId="0" fontId="91" fillId="0" borderId="0" xfId="0" applyFont="1" applyBorder="1" applyAlignment="1">
      <alignment/>
    </xf>
    <xf numFmtId="0" fontId="100" fillId="36" borderId="0" xfId="0" applyFont="1" applyFill="1" applyAlignment="1">
      <alignment/>
    </xf>
    <xf numFmtId="0" fontId="100" fillId="38" borderId="0" xfId="0" applyFont="1" applyFill="1" applyAlignment="1">
      <alignment/>
    </xf>
    <xf numFmtId="0" fontId="91" fillId="0" borderId="0" xfId="0" applyFont="1" applyAlignment="1">
      <alignment horizontal="right"/>
    </xf>
    <xf numFmtId="0" fontId="0" fillId="0" borderId="33" xfId="0" applyBorder="1" applyAlignment="1">
      <alignment/>
    </xf>
    <xf numFmtId="0" fontId="0" fillId="0" borderId="0" xfId="0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Alignment="1">
      <alignment/>
    </xf>
    <xf numFmtId="0" fontId="0" fillId="0" borderId="0" xfId="0" applyFont="1" applyBorder="1" applyAlignment="1">
      <alignment/>
    </xf>
    <xf numFmtId="181" fontId="7" fillId="41" borderId="33" xfId="0" applyNumberFormat="1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7" borderId="33" xfId="0" applyFill="1" applyBorder="1" applyAlignment="1">
      <alignment horizontal="center"/>
    </xf>
    <xf numFmtId="0" fontId="101" fillId="0" borderId="0" xfId="0" applyFont="1" applyBorder="1" applyAlignment="1">
      <alignment/>
    </xf>
    <xf numFmtId="0" fontId="95" fillId="42" borderId="33" xfId="0" applyFont="1" applyFill="1" applyBorder="1" applyAlignment="1">
      <alignment/>
    </xf>
    <xf numFmtId="3" fontId="95" fillId="0" borderId="33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3" fontId="95" fillId="0" borderId="34" xfId="0" applyNumberFormat="1" applyFont="1" applyBorder="1" applyAlignment="1">
      <alignment/>
    </xf>
    <xf numFmtId="3" fontId="95" fillId="37" borderId="33" xfId="0" applyNumberFormat="1" applyFont="1" applyFill="1" applyBorder="1" applyAlignment="1">
      <alignment/>
    </xf>
    <xf numFmtId="0" fontId="16" fillId="0" borderId="0" xfId="44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2" fillId="4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0" borderId="0" xfId="0" applyFill="1" applyAlignment="1">
      <alignment/>
    </xf>
    <xf numFmtId="0" fontId="100" fillId="38" borderId="0" xfId="0" applyFont="1" applyFill="1" applyBorder="1" applyAlignment="1">
      <alignment/>
    </xf>
    <xf numFmtId="0" fontId="0" fillId="16" borderId="33" xfId="0" applyFill="1" applyBorder="1" applyAlignment="1">
      <alignment/>
    </xf>
    <xf numFmtId="0" fontId="7" fillId="16" borderId="33" xfId="0" applyFont="1" applyFill="1" applyBorder="1" applyAlignment="1">
      <alignment horizontal="center"/>
    </xf>
    <xf numFmtId="3" fontId="0" fillId="16" borderId="33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42" borderId="33" xfId="0" applyNumberFormat="1" applyFill="1" applyBorder="1" applyAlignment="1">
      <alignment/>
    </xf>
    <xf numFmtId="3" fontId="7" fillId="16" borderId="33" xfId="0" applyNumberFormat="1" applyFont="1" applyFill="1" applyBorder="1" applyAlignment="1">
      <alignment horizontal="right"/>
    </xf>
    <xf numFmtId="0" fontId="0" fillId="42" borderId="33" xfId="0" applyFill="1" applyBorder="1" applyAlignment="1">
      <alignment/>
    </xf>
    <xf numFmtId="0" fontId="7" fillId="42" borderId="33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44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48" xfId="44" applyFont="1" applyFill="1" applyBorder="1" applyAlignment="1" applyProtection="1">
      <alignment vertical="center"/>
      <protection/>
    </xf>
    <xf numFmtId="172" fontId="4" fillId="33" borderId="48" xfId="44" applyNumberFormat="1" applyFont="1" applyFill="1" applyBorder="1" applyAlignment="1" applyProtection="1">
      <alignment vertical="center"/>
      <protection/>
    </xf>
    <xf numFmtId="179" fontId="4" fillId="33" borderId="48" xfId="44" applyNumberFormat="1" applyFont="1" applyFill="1" applyBorder="1" applyAlignment="1" applyProtection="1">
      <alignment horizontal="center" vertical="center"/>
      <protection/>
    </xf>
    <xf numFmtId="172" fontId="0" fillId="37" borderId="0" xfId="44" applyNumberFormat="1" applyFill="1" applyAlignment="1">
      <alignment vertical="center"/>
      <protection/>
    </xf>
    <xf numFmtId="173" fontId="5" fillId="45" borderId="10" xfId="44" applyNumberFormat="1" applyFont="1" applyFill="1" applyBorder="1" applyAlignment="1">
      <alignment vertical="center"/>
      <protection/>
    </xf>
    <xf numFmtId="173" fontId="5" fillId="46" borderId="10" xfId="44" applyNumberFormat="1" applyFont="1" applyFill="1" applyBorder="1" applyAlignment="1">
      <alignment vertical="center"/>
      <protection/>
    </xf>
    <xf numFmtId="173" fontId="5" fillId="45" borderId="10" xfId="44" applyNumberFormat="1" applyFont="1" applyFill="1" applyBorder="1" applyAlignment="1">
      <alignment vertical="center"/>
      <protection/>
    </xf>
    <xf numFmtId="173" fontId="5" fillId="46" borderId="49" xfId="44" applyNumberFormat="1" applyFont="1" applyFill="1" applyBorder="1" applyAlignment="1">
      <alignment vertical="center"/>
      <protection/>
    </xf>
    <xf numFmtId="173" fontId="5" fillId="45" borderId="50" xfId="44" applyNumberFormat="1" applyFont="1" applyFill="1" applyBorder="1" applyAlignment="1">
      <alignment vertical="center"/>
      <protection/>
    </xf>
    <xf numFmtId="173" fontId="5" fillId="0" borderId="47" xfId="44" applyNumberFormat="1" applyFont="1" applyBorder="1" applyAlignment="1">
      <alignment vertical="center"/>
      <protection/>
    </xf>
    <xf numFmtId="186" fontId="26" fillId="33" borderId="10" xfId="44" applyNumberFormat="1" applyFont="1" applyFill="1" applyBorder="1" applyAlignment="1">
      <alignment vertical="center"/>
      <protection/>
    </xf>
    <xf numFmtId="0" fontId="1" fillId="33" borderId="0" xfId="44" applyFont="1" applyFill="1" applyBorder="1" applyAlignment="1" applyProtection="1">
      <alignment horizontal="center" vertical="center"/>
      <protection locked="0"/>
    </xf>
    <xf numFmtId="186" fontId="26" fillId="46" borderId="12" xfId="44" applyNumberFormat="1" applyFont="1" applyFill="1" applyBorder="1" applyAlignment="1">
      <alignment vertical="center"/>
      <protection/>
    </xf>
    <xf numFmtId="0" fontId="0" fillId="9" borderId="51" xfId="44" applyFill="1" applyBorder="1" applyAlignment="1">
      <alignment vertical="center"/>
      <protection/>
    </xf>
    <xf numFmtId="0" fontId="0" fillId="9" borderId="0" xfId="44" applyFill="1" applyAlignment="1">
      <alignment vertical="center"/>
      <protection/>
    </xf>
    <xf numFmtId="0" fontId="1" fillId="9" borderId="0" xfId="44" applyFont="1" applyFill="1" applyBorder="1" applyAlignment="1" applyProtection="1">
      <alignment horizontal="center" vertical="center"/>
      <protection/>
    </xf>
    <xf numFmtId="0" fontId="1" fillId="9" borderId="14" xfId="44" applyFont="1" applyFill="1" applyBorder="1" applyAlignment="1" applyProtection="1">
      <alignment horizontal="center" vertical="center"/>
      <protection/>
    </xf>
    <xf numFmtId="175" fontId="1" fillId="47" borderId="15" xfId="44" applyNumberFormat="1" applyFont="1" applyFill="1" applyBorder="1" applyAlignment="1" applyProtection="1">
      <alignment vertical="center"/>
      <protection/>
    </xf>
    <xf numFmtId="172" fontId="1" fillId="9" borderId="0" xfId="44" applyNumberFormat="1" applyFont="1" applyFill="1" applyBorder="1" applyAlignment="1" applyProtection="1">
      <alignment vertical="center"/>
      <protection/>
    </xf>
    <xf numFmtId="172" fontId="1" fillId="9" borderId="14" xfId="44" applyNumberFormat="1" applyFont="1" applyFill="1" applyBorder="1" applyAlignment="1" applyProtection="1">
      <alignment vertical="center"/>
      <protection/>
    </xf>
    <xf numFmtId="0" fontId="27" fillId="0" borderId="51" xfId="44" applyFont="1" applyBorder="1" applyAlignment="1">
      <alignment vertical="center"/>
      <protection/>
    </xf>
    <xf numFmtId="0" fontId="15" fillId="0" borderId="14" xfId="44" applyNumberFormat="1" applyFont="1" applyFill="1" applyBorder="1" applyAlignment="1" applyProtection="1">
      <alignment horizontal="center" vertical="center"/>
      <protection/>
    </xf>
    <xf numFmtId="0" fontId="15" fillId="0" borderId="51" xfId="44" applyNumberFormat="1" applyFont="1" applyBorder="1" applyAlignment="1" applyProtection="1">
      <alignment horizontal="center" vertical="center"/>
      <protection/>
    </xf>
    <xf numFmtId="0" fontId="15" fillId="0" borderId="14" xfId="44" applyNumberFormat="1" applyFont="1" applyBorder="1" applyAlignment="1" applyProtection="1">
      <alignment horizontal="center" vertical="center"/>
      <protection/>
    </xf>
    <xf numFmtId="172" fontId="4" fillId="0" borderId="0" xfId="44" applyNumberFormat="1" applyFont="1" applyBorder="1" applyAlignment="1" applyProtection="1">
      <alignment vertical="center"/>
      <protection/>
    </xf>
    <xf numFmtId="172" fontId="4" fillId="0" borderId="14" xfId="44" applyNumberFormat="1" applyFont="1" applyBorder="1" applyAlignment="1" applyProtection="1">
      <alignment vertical="center"/>
      <protection/>
    </xf>
    <xf numFmtId="175" fontId="4" fillId="33" borderId="15" xfId="44" applyNumberFormat="1" applyFont="1" applyFill="1" applyBorder="1" applyAlignment="1" applyProtection="1">
      <alignment vertical="center"/>
      <protection/>
    </xf>
    <xf numFmtId="0" fontId="0" fillId="16" borderId="33" xfId="0" applyFont="1" applyFill="1" applyBorder="1" applyAlignment="1">
      <alignment horizontal="right"/>
    </xf>
    <xf numFmtId="182" fontId="7" fillId="37" borderId="33" xfId="0" applyNumberFormat="1" applyFont="1" applyFill="1" applyBorder="1" applyAlignment="1">
      <alignment/>
    </xf>
    <xf numFmtId="187" fontId="7" fillId="37" borderId="33" xfId="0" applyNumberFormat="1" applyFont="1" applyFill="1" applyBorder="1" applyAlignment="1">
      <alignment/>
    </xf>
    <xf numFmtId="3" fontId="7" fillId="42" borderId="33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186" fontId="0" fillId="0" borderId="12" xfId="44" applyNumberFormat="1" applyBorder="1" applyAlignment="1">
      <alignment vertical="center"/>
      <protection/>
    </xf>
    <xf numFmtId="0" fontId="0" fillId="0" borderId="0" xfId="0" applyFill="1" applyAlignment="1">
      <alignment/>
    </xf>
    <xf numFmtId="0" fontId="95" fillId="0" borderId="33" xfId="0" applyFont="1" applyFill="1" applyBorder="1" applyAlignment="1">
      <alignment/>
    </xf>
    <xf numFmtId="0" fontId="103" fillId="0" borderId="0" xfId="44" applyFont="1" applyFill="1" applyAlignment="1" applyProtection="1">
      <alignment vertical="center"/>
      <protection/>
    </xf>
    <xf numFmtId="172" fontId="104" fillId="0" borderId="0" xfId="44" applyNumberFormat="1" applyFont="1" applyFill="1" applyAlignment="1" applyProtection="1">
      <alignment vertical="center"/>
      <protection/>
    </xf>
    <xf numFmtId="0" fontId="17" fillId="0" borderId="0" xfId="44" applyFont="1" applyFill="1" applyBorder="1" applyAlignment="1" applyProtection="1">
      <alignment vertical="center"/>
      <protection/>
    </xf>
    <xf numFmtId="0" fontId="4" fillId="0" borderId="0" xfId="44" applyFont="1" applyFill="1" applyBorder="1" applyAlignment="1" applyProtection="1">
      <alignment vertical="center"/>
      <protection/>
    </xf>
    <xf numFmtId="0" fontId="103" fillId="0" borderId="0" xfId="44" applyFont="1" applyFill="1" applyBorder="1" applyAlignment="1" applyProtection="1">
      <alignment vertical="center"/>
      <protection/>
    </xf>
    <xf numFmtId="0" fontId="105" fillId="0" borderId="0" xfId="44" applyFont="1" applyFill="1" applyBorder="1" applyAlignment="1" applyProtection="1">
      <alignment horizontal="left" vertical="center"/>
      <protection/>
    </xf>
    <xf numFmtId="0" fontId="106" fillId="0" borderId="0" xfId="44" applyFont="1" applyFill="1" applyBorder="1" applyAlignment="1" applyProtection="1">
      <alignment vertical="center"/>
      <protection/>
    </xf>
    <xf numFmtId="0" fontId="105" fillId="0" borderId="0" xfId="44" applyFont="1" applyFill="1" applyAlignment="1" applyProtection="1">
      <alignment vertical="center"/>
      <protection/>
    </xf>
    <xf numFmtId="172" fontId="106" fillId="0" borderId="0" xfId="44" applyNumberFormat="1" applyFont="1" applyFill="1" applyAlignment="1" applyProtection="1">
      <alignment vertical="center"/>
      <protection/>
    </xf>
    <xf numFmtId="0" fontId="105" fillId="0" borderId="0" xfId="44" applyFont="1" applyFill="1" applyBorder="1" applyAlignment="1" applyProtection="1">
      <alignment vertical="center"/>
      <protection/>
    </xf>
    <xf numFmtId="172" fontId="106" fillId="0" borderId="14" xfId="44" applyNumberFormat="1" applyFont="1" applyFill="1" applyBorder="1" applyAlignment="1" applyProtection="1">
      <alignment vertical="center"/>
      <protection/>
    </xf>
    <xf numFmtId="3" fontId="95" fillId="0" borderId="33" xfId="0" applyNumberFormat="1" applyFont="1" applyFill="1" applyBorder="1" applyAlignment="1">
      <alignment/>
    </xf>
    <xf numFmtId="0" fontId="105" fillId="0" borderId="0" xfId="44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indent="1"/>
      <protection/>
    </xf>
    <xf numFmtId="0" fontId="11" fillId="37" borderId="0" xfId="44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indent="1"/>
      <protection/>
    </xf>
    <xf numFmtId="0" fontId="4" fillId="33" borderId="13" xfId="0" applyFont="1" applyFill="1" applyBorder="1" applyAlignment="1" applyProtection="1">
      <alignment/>
      <protection locked="0"/>
    </xf>
    <xf numFmtId="0" fontId="1" fillId="37" borderId="0" xfId="44" applyFont="1" applyFill="1" applyAlignment="1">
      <alignment vertical="center"/>
      <protection/>
    </xf>
    <xf numFmtId="0" fontId="104" fillId="36" borderId="0" xfId="44" applyFont="1" applyFill="1" applyAlignment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95" fillId="0" borderId="31" xfId="0" applyFont="1" applyBorder="1" applyAlignment="1">
      <alignment vertical="top"/>
    </xf>
    <xf numFmtId="0" fontId="95" fillId="0" borderId="0" xfId="0" applyFont="1" applyBorder="1" applyAlignment="1">
      <alignment vertical="top"/>
    </xf>
    <xf numFmtId="0" fontId="95" fillId="0" borderId="34" xfId="0" applyFont="1" applyFill="1" applyBorder="1" applyAlignment="1">
      <alignment/>
    </xf>
    <xf numFmtId="0" fontId="107" fillId="0" borderId="36" xfId="0" applyFont="1" applyFill="1" applyBorder="1" applyAlignment="1">
      <alignment/>
    </xf>
    <xf numFmtId="0" fontId="107" fillId="0" borderId="31" xfId="0" applyFont="1" applyBorder="1" applyAlignment="1">
      <alignment vertical="top"/>
    </xf>
    <xf numFmtId="0" fontId="107" fillId="0" borderId="31" xfId="0" applyFont="1" applyFill="1" applyBorder="1" applyAlignment="1">
      <alignment/>
    </xf>
    <xf numFmtId="0" fontId="107" fillId="0" borderId="0" xfId="0" applyFont="1" applyBorder="1" applyAlignment="1">
      <alignment/>
    </xf>
    <xf numFmtId="0" fontId="107" fillId="0" borderId="34" xfId="0" applyFont="1" applyBorder="1" applyAlignment="1">
      <alignment/>
    </xf>
    <xf numFmtId="0" fontId="108" fillId="0" borderId="0" xfId="0" applyFont="1" applyAlignment="1">
      <alignment/>
    </xf>
    <xf numFmtId="0" fontId="108" fillId="0" borderId="0" xfId="0" applyFont="1" applyAlignment="1">
      <alignment horizontal="right"/>
    </xf>
    <xf numFmtId="0" fontId="108" fillId="0" borderId="0" xfId="0" applyFont="1" applyAlignment="1">
      <alignment horizontal="left"/>
    </xf>
    <xf numFmtId="0" fontId="108" fillId="0" borderId="0" xfId="0" applyFont="1" applyAlignment="1" quotePrefix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109" fillId="40" borderId="0" xfId="0" applyFont="1" applyFill="1" applyBorder="1" applyAlignment="1">
      <alignment/>
    </xf>
    <xf numFmtId="181" fontId="40" fillId="16" borderId="33" xfId="0" applyNumberFormat="1" applyFont="1" applyFill="1" applyBorder="1" applyAlignment="1">
      <alignment/>
    </xf>
    <xf numFmtId="181" fontId="36" fillId="41" borderId="33" xfId="0" applyNumberFormat="1" applyFont="1" applyFill="1" applyBorder="1" applyAlignment="1">
      <alignment horizontal="center"/>
    </xf>
    <xf numFmtId="173" fontId="40" fillId="16" borderId="10" xfId="44" applyNumberFormat="1" applyFont="1" applyFill="1" applyBorder="1" applyAlignment="1">
      <alignment vertical="center"/>
      <protection/>
    </xf>
    <xf numFmtId="0" fontId="40" fillId="0" borderId="12" xfId="44" applyFont="1" applyBorder="1" applyAlignment="1">
      <alignment horizontal="center" vertical="center"/>
      <protection/>
    </xf>
    <xf numFmtId="14" fontId="36" fillId="0" borderId="52" xfId="0" applyNumberFormat="1" applyFont="1" applyBorder="1" applyAlignment="1">
      <alignment horizontal="center" vertical="center"/>
    </xf>
    <xf numFmtId="0" fontId="40" fillId="0" borderId="0" xfId="44" applyFont="1" applyAlignment="1">
      <alignment vertical="center"/>
      <protection/>
    </xf>
    <xf numFmtId="181" fontId="40" fillId="42" borderId="33" xfId="0" applyNumberFormat="1" applyFont="1" applyFill="1" applyBorder="1" applyAlignment="1">
      <alignment/>
    </xf>
    <xf numFmtId="173" fontId="40" fillId="3" borderId="10" xfId="44" applyNumberFormat="1" applyFont="1" applyFill="1" applyBorder="1" applyAlignment="1">
      <alignment vertical="center"/>
      <protection/>
    </xf>
    <xf numFmtId="0" fontId="36" fillId="0" borderId="0" xfId="0" applyFont="1" applyAlignment="1">
      <alignment/>
    </xf>
    <xf numFmtId="0" fontId="40" fillId="14" borderId="0" xfId="0" applyFont="1" applyFill="1" applyAlignment="1">
      <alignment/>
    </xf>
    <xf numFmtId="0" fontId="40" fillId="0" borderId="0" xfId="0" applyFont="1" applyBorder="1" applyAlignment="1">
      <alignment/>
    </xf>
    <xf numFmtId="181" fontId="40" fillId="37" borderId="33" xfId="0" applyNumberFormat="1" applyFont="1" applyFill="1" applyBorder="1" applyAlignment="1">
      <alignment/>
    </xf>
    <xf numFmtId="0" fontId="40" fillId="0" borderId="33" xfId="0" applyFont="1" applyBorder="1" applyAlignment="1">
      <alignment/>
    </xf>
    <xf numFmtId="173" fontId="40" fillId="0" borderId="10" xfId="44" applyNumberFormat="1" applyFont="1" applyFill="1" applyBorder="1" applyAlignment="1">
      <alignment vertical="center"/>
      <protection/>
    </xf>
    <xf numFmtId="0" fontId="30" fillId="0" borderId="0" xfId="0" applyFont="1" applyBorder="1" applyAlignment="1">
      <alignment/>
    </xf>
    <xf numFmtId="173" fontId="5" fillId="0" borderId="10" xfId="44" applyNumberFormat="1" applyFont="1" applyFill="1" applyBorder="1" applyAlignment="1">
      <alignment vertical="center"/>
      <protection/>
    </xf>
    <xf numFmtId="0" fontId="110" fillId="0" borderId="0" xfId="0" applyFont="1" applyAlignment="1">
      <alignment/>
    </xf>
    <xf numFmtId="0" fontId="0" fillId="0" borderId="0" xfId="0" applyFill="1" applyAlignment="1">
      <alignment vertical="center"/>
    </xf>
    <xf numFmtId="0" fontId="105" fillId="0" borderId="24" xfId="44" applyFont="1" applyFill="1" applyBorder="1" applyAlignment="1" applyProtection="1">
      <alignment vertical="center"/>
      <protection/>
    </xf>
    <xf numFmtId="0" fontId="40" fillId="0" borderId="0" xfId="0" applyFont="1" applyFill="1" applyAlignment="1">
      <alignment/>
    </xf>
    <xf numFmtId="0" fontId="109" fillId="0" borderId="0" xfId="0" applyFont="1" applyFill="1" applyBorder="1" applyAlignment="1">
      <alignment/>
    </xf>
    <xf numFmtId="181" fontId="40" fillId="0" borderId="33" xfId="0" applyNumberFormat="1" applyFont="1" applyFill="1" applyBorder="1" applyAlignment="1">
      <alignment/>
    </xf>
    <xf numFmtId="0" fontId="40" fillId="0" borderId="0" xfId="44" applyFont="1" applyFill="1" applyAlignment="1">
      <alignment vertical="center"/>
      <protection/>
    </xf>
    <xf numFmtId="0" fontId="100" fillId="0" borderId="0" xfId="0" applyFont="1" applyFill="1" applyAlignment="1">
      <alignment/>
    </xf>
    <xf numFmtId="0" fontId="0" fillId="0" borderId="33" xfId="0" applyFill="1" applyBorder="1" applyAlignment="1">
      <alignment horizontal="center"/>
    </xf>
    <xf numFmtId="181" fontId="7" fillId="0" borderId="33" xfId="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0" fillId="16" borderId="0" xfId="0" applyNumberFormat="1" applyFill="1" applyBorder="1" applyAlignment="1">
      <alignment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173" fontId="5" fillId="0" borderId="49" xfId="44" applyNumberFormat="1" applyFont="1" applyFill="1" applyBorder="1" applyAlignment="1">
      <alignment vertical="center"/>
      <protection/>
    </xf>
    <xf numFmtId="173" fontId="5" fillId="0" borderId="50" xfId="44" applyNumberFormat="1" applyFont="1" applyFill="1" applyBorder="1" applyAlignment="1">
      <alignment vertical="center"/>
      <protection/>
    </xf>
    <xf numFmtId="173" fontId="5" fillId="0" borderId="33" xfId="44" applyNumberFormat="1" applyFont="1" applyFill="1" applyBorder="1" applyAlignment="1">
      <alignment vertical="center"/>
      <protection/>
    </xf>
    <xf numFmtId="0" fontId="44" fillId="0" borderId="0" xfId="44" applyFont="1" applyFill="1" applyAlignment="1">
      <alignment horizontal="center" vertical="center"/>
      <protection/>
    </xf>
    <xf numFmtId="0" fontId="44" fillId="0" borderId="0" xfId="44" applyFont="1" applyFill="1" applyAlignment="1">
      <alignment horizontal="left" vertical="center"/>
      <protection/>
    </xf>
    <xf numFmtId="0" fontId="7" fillId="0" borderId="0" xfId="44" applyFont="1" applyAlignment="1">
      <alignment vertical="center"/>
      <protection/>
    </xf>
    <xf numFmtId="1" fontId="4" fillId="0" borderId="15" xfId="44" applyNumberFormat="1" applyFont="1" applyBorder="1" applyAlignment="1" applyProtection="1">
      <alignment horizontal="center"/>
      <protection/>
    </xf>
    <xf numFmtId="0" fontId="28" fillId="0" borderId="14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horizontal="center"/>
      <protection/>
    </xf>
    <xf numFmtId="0" fontId="29" fillId="33" borderId="53" xfId="0" applyFont="1" applyFill="1" applyBorder="1" applyAlignment="1" applyProtection="1">
      <alignment horizontal="justify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2" xfId="44" applyFont="1" applyBorder="1" applyAlignment="1">
      <alignment horizontal="center" vertical="center"/>
      <protection/>
    </xf>
    <xf numFmtId="14" fontId="7" fillId="0" borderId="52" xfId="0" applyNumberFormat="1" applyFont="1" applyBorder="1" applyAlignment="1">
      <alignment horizontal="center" vertical="center"/>
    </xf>
    <xf numFmtId="0" fontId="10" fillId="0" borderId="0" xfId="4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36" fillId="0" borderId="0" xfId="44" applyFont="1" applyAlignment="1">
      <alignment horizontal="right" vertical="center"/>
      <protection/>
    </xf>
    <xf numFmtId="0" fontId="36" fillId="0" borderId="21" xfId="44" applyFont="1" applyBorder="1" applyAlignment="1">
      <alignment horizontal="right" vertical="center"/>
      <protection/>
    </xf>
    <xf numFmtId="0" fontId="36" fillId="0" borderId="54" xfId="44" applyFont="1" applyBorder="1" applyAlignment="1">
      <alignment horizontal="right" vertical="center"/>
      <protection/>
    </xf>
    <xf numFmtId="0" fontId="8" fillId="0" borderId="53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0" borderId="0" xfId="44" applyFont="1" applyBorder="1" applyAlignment="1">
      <alignment horizontal="center" vertical="center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0" xfId="44" applyFont="1" applyAlignment="1">
      <alignment horizontal="left" vertical="center"/>
      <protection/>
    </xf>
    <xf numFmtId="0" fontId="7" fillId="48" borderId="5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44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14" fillId="0" borderId="12" xfId="44" applyFont="1" applyBorder="1" applyAlignment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44" applyFont="1" applyFill="1" applyBorder="1" applyAlignment="1">
      <alignment horizontal="left" vertical="center"/>
      <protection/>
    </xf>
    <xf numFmtId="0" fontId="34" fillId="48" borderId="59" xfId="0" applyFont="1" applyFill="1" applyBorder="1" applyAlignment="1">
      <alignment horizontal="center" vertical="center"/>
    </xf>
    <xf numFmtId="0" fontId="4" fillId="33" borderId="13" xfId="44" applyNumberFormat="1" applyFont="1" applyFill="1" applyBorder="1" applyAlignment="1" applyProtection="1">
      <alignment horizontal="left" wrapText="1"/>
      <protection/>
    </xf>
    <xf numFmtId="0" fontId="1" fillId="0" borderId="0" xfId="44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9" fillId="49" borderId="48" xfId="0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44" applyFont="1" applyFill="1" applyBorder="1" applyAlignment="1" applyProtection="1">
      <alignment horizontal="left" vertical="center" wrapText="1" indent="1"/>
      <protection/>
    </xf>
    <xf numFmtId="0" fontId="16" fillId="0" borderId="0" xfId="44" applyFont="1" applyFill="1" applyBorder="1" applyAlignment="1" applyProtection="1">
      <alignment horizontal="left" vertical="center" indent="1"/>
      <protection/>
    </xf>
    <xf numFmtId="0" fontId="16" fillId="0" borderId="0" xfId="44" applyFont="1" applyFill="1" applyBorder="1" applyAlignment="1" applyProtection="1">
      <alignment horizontal="left" vertical="center"/>
      <protection/>
    </xf>
    <xf numFmtId="0" fontId="4" fillId="39" borderId="0" xfId="44" applyFont="1" applyFill="1" applyBorder="1" applyAlignment="1" applyProtection="1">
      <alignment horizontal="left" vertical="center"/>
      <protection/>
    </xf>
    <xf numFmtId="0" fontId="104" fillId="50" borderId="0" xfId="44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indent="1"/>
      <protection/>
    </xf>
    <xf numFmtId="0" fontId="1" fillId="0" borderId="0" xfId="44" applyFont="1" applyFill="1" applyBorder="1" applyAlignment="1" applyProtection="1">
      <alignment horizontal="left" vertical="center" indent="1"/>
      <protection/>
    </xf>
    <xf numFmtId="0" fontId="11" fillId="0" borderId="0" xfId="0" applyFont="1" applyAlignment="1">
      <alignment horizontal="left" vertical="center"/>
    </xf>
    <xf numFmtId="0" fontId="105" fillId="0" borderId="0" xfId="44" applyFont="1" applyFill="1" applyBorder="1" applyAlignment="1" applyProtection="1">
      <alignment horizontal="left" vertical="center"/>
      <protection/>
    </xf>
    <xf numFmtId="0" fontId="4" fillId="33" borderId="13" xfId="44" applyFont="1" applyFill="1" applyBorder="1" applyAlignment="1" applyProtection="1">
      <alignment horizontal="left" vertical="center"/>
      <protection/>
    </xf>
    <xf numFmtId="0" fontId="4" fillId="33" borderId="13" xfId="44" applyFont="1" applyFill="1" applyBorder="1" applyAlignment="1" applyProtection="1">
      <alignment horizontal="left" vertical="top" wrapText="1"/>
      <protection/>
    </xf>
    <xf numFmtId="0" fontId="4" fillId="33" borderId="13" xfId="44" applyFont="1" applyFill="1" applyBorder="1" applyAlignment="1" applyProtection="1">
      <alignment horizontal="left" vertical="top"/>
      <protection/>
    </xf>
    <xf numFmtId="0" fontId="4" fillId="33" borderId="13" xfId="44" applyNumberFormat="1" applyFont="1" applyFill="1" applyBorder="1" applyAlignment="1" applyProtection="1">
      <alignment horizontal="left" vertical="center" wrapText="1"/>
      <protection/>
    </xf>
    <xf numFmtId="0" fontId="22" fillId="37" borderId="60" xfId="0" applyFont="1" applyFill="1" applyBorder="1" applyAlignment="1">
      <alignment horizontal="justify" vertical="center"/>
    </xf>
    <xf numFmtId="0" fontId="22" fillId="37" borderId="61" xfId="0" applyFont="1" applyFill="1" applyBorder="1" applyAlignment="1">
      <alignment horizontal="justify" vertical="center"/>
    </xf>
    <xf numFmtId="0" fontId="22" fillId="37" borderId="62" xfId="0" applyFont="1" applyFill="1" applyBorder="1" applyAlignment="1">
      <alignment horizontal="justify" vertical="center"/>
    </xf>
    <xf numFmtId="0" fontId="7" fillId="0" borderId="12" xfId="44" applyFont="1" applyFill="1" applyBorder="1" applyAlignment="1">
      <alignment horizontal="center" vertical="center"/>
      <protection/>
    </xf>
    <xf numFmtId="0" fontId="8" fillId="0" borderId="0" xfId="44" applyFont="1" applyFill="1" applyBorder="1" applyAlignment="1">
      <alignment horizontal="center" vertical="center"/>
      <protection/>
    </xf>
    <xf numFmtId="0" fontId="7" fillId="0" borderId="0" xfId="44" applyFont="1" applyFill="1" applyBorder="1" applyAlignment="1">
      <alignment horizontal="center" vertical="center"/>
      <protection/>
    </xf>
    <xf numFmtId="49" fontId="7" fillId="0" borderId="0" xfId="44" applyNumberFormat="1" applyFont="1" applyFill="1" applyBorder="1" applyAlignment="1">
      <alignment horizontal="center" vertical="center"/>
      <protection/>
    </xf>
    <xf numFmtId="0" fontId="107" fillId="0" borderId="36" xfId="0" applyFont="1" applyFill="1" applyBorder="1" applyAlignment="1">
      <alignment horizontal="left"/>
    </xf>
    <xf numFmtId="0" fontId="107" fillId="0" borderId="34" xfId="0" applyFont="1" applyFill="1" applyBorder="1" applyAlignment="1">
      <alignment horizontal="left"/>
    </xf>
    <xf numFmtId="0" fontId="107" fillId="0" borderId="31" xfId="0" applyFont="1" applyBorder="1" applyAlignment="1">
      <alignment horizontal="left" vertical="top"/>
    </xf>
    <xf numFmtId="0" fontId="107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96" fillId="0" borderId="28" xfId="0" applyFont="1" applyFill="1" applyBorder="1" applyAlignment="1">
      <alignment horizontal="left"/>
    </xf>
    <xf numFmtId="0" fontId="96" fillId="0" borderId="29" xfId="0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107" fillId="0" borderId="31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32" xfId="0" applyFont="1" applyFill="1" applyBorder="1" applyAlignment="1">
      <alignment horizontal="left"/>
    </xf>
    <xf numFmtId="0" fontId="96" fillId="0" borderId="31" xfId="0" applyFont="1" applyFill="1" applyBorder="1" applyAlignment="1">
      <alignment horizontal="left"/>
    </xf>
    <xf numFmtId="0" fontId="96" fillId="0" borderId="0" xfId="0" applyFont="1" applyFill="1" applyBorder="1" applyAlignment="1">
      <alignment horizontal="left"/>
    </xf>
    <xf numFmtId="0" fontId="40" fillId="0" borderId="63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111" fillId="0" borderId="0" xfId="0" applyFont="1" applyAlignment="1">
      <alignment horizontal="center"/>
    </xf>
    <xf numFmtId="0" fontId="108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left"/>
    </xf>
    <xf numFmtId="0" fontId="114" fillId="4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34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14" fillId="40" borderId="0" xfId="0" applyFont="1" applyFill="1" applyAlignment="1">
      <alignment horizontal="center"/>
    </xf>
    <xf numFmtId="0" fontId="91" fillId="0" borderId="0" xfId="0" applyFont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PTA~1\AppData\Local\Temp\Gilles\AppData\Local\Microsoft\Windows\Temporary%20Internet%20Files\Content.Outlook\D5XKUVL5\ESF-ETF-2009-trav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escriptionIndex"/>
      <sheetName val="Verification"/>
      <sheetName val="Avis"/>
      <sheetName val="DBTools"/>
      <sheetName val="Resultats"/>
      <sheetName val="Resultats2"/>
      <sheetName val="ResEtendu"/>
      <sheetName val="Bilan"/>
      <sheetName val="Notes"/>
      <sheetName val="Anne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G2" sqref="G2"/>
    </sheetView>
  </sheetViews>
  <sheetFormatPr defaultColWidth="10.28125" defaultRowHeight="12.75"/>
  <cols>
    <col min="1" max="1" width="2.7109375" style="1" customWidth="1"/>
    <col min="2" max="2" width="64.57421875" style="1" customWidth="1"/>
    <col min="3" max="3" width="8.8515625" style="1" customWidth="1"/>
    <col min="4" max="4" width="2.8515625" style="2" customWidth="1"/>
    <col min="5" max="5" width="10.28125" style="3" customWidth="1"/>
    <col min="6" max="6" width="2.8515625" style="2" customWidth="1"/>
    <col min="7" max="16384" width="10.28125" style="1" customWidth="1"/>
  </cols>
  <sheetData>
    <row r="1" spans="2:9" ht="15.75">
      <c r="B1" s="4"/>
      <c r="C1" s="5"/>
      <c r="D1" s="6"/>
      <c r="E1" s="7"/>
      <c r="F1" s="6"/>
      <c r="G1" s="5"/>
      <c r="H1" s="5"/>
      <c r="I1" s="5"/>
    </row>
    <row r="2" spans="2:9" ht="19.5" customHeight="1">
      <c r="B2" s="411" t="s">
        <v>82</v>
      </c>
      <c r="C2" s="411"/>
      <c r="D2" s="411"/>
      <c r="E2" s="411"/>
      <c r="F2" s="8"/>
      <c r="G2" s="5"/>
      <c r="H2" s="5"/>
      <c r="I2" s="5"/>
    </row>
    <row r="3" spans="2:9" ht="15" customHeight="1">
      <c r="B3" s="412" t="s">
        <v>103</v>
      </c>
      <c r="C3" s="412"/>
      <c r="D3" s="412"/>
      <c r="E3" s="412"/>
      <c r="F3" s="8"/>
      <c r="G3" s="5"/>
      <c r="H3" s="5"/>
      <c r="I3" s="5"/>
    </row>
    <row r="4" spans="2:9" ht="15" customHeight="1" thickBot="1">
      <c r="B4" s="410" t="s">
        <v>83</v>
      </c>
      <c r="C4" s="410"/>
      <c r="D4" s="410"/>
      <c r="E4" s="410"/>
      <c r="F4" s="8"/>
      <c r="G4" s="5"/>
      <c r="H4" s="5"/>
      <c r="I4" s="5"/>
    </row>
    <row r="5" spans="2:9" ht="15" customHeight="1" thickBot="1">
      <c r="B5" s="6"/>
      <c r="C5" s="6"/>
      <c r="D5" s="6"/>
      <c r="E5" s="9"/>
      <c r="F5" s="8"/>
      <c r="G5" s="5"/>
      <c r="H5" s="5"/>
      <c r="I5" s="5"/>
    </row>
    <row r="6" spans="2:9" ht="39.75" customHeight="1" thickBot="1">
      <c r="B6" s="413" t="s">
        <v>84</v>
      </c>
      <c r="C6" s="413"/>
      <c r="D6" s="413"/>
      <c r="E6" s="413"/>
      <c r="F6" s="8"/>
      <c r="G6" s="5"/>
      <c r="H6" s="5"/>
      <c r="I6" s="5"/>
    </row>
    <row r="7" spans="2:9" ht="15">
      <c r="B7" s="5"/>
      <c r="C7" s="6"/>
      <c r="D7" s="6"/>
      <c r="E7" s="9"/>
      <c r="F7" s="8"/>
      <c r="G7" s="5"/>
      <c r="H7" s="5"/>
      <c r="I7" s="5"/>
    </row>
    <row r="8" spans="2:9" ht="19.5" customHeight="1">
      <c r="B8" s="414" t="s">
        <v>85</v>
      </c>
      <c r="C8" s="414"/>
      <c r="D8" s="414"/>
      <c r="E8" s="414"/>
      <c r="F8" s="8"/>
      <c r="G8" s="5"/>
      <c r="H8" s="5"/>
      <c r="I8" s="5"/>
    </row>
    <row r="9" spans="2:9" ht="15">
      <c r="B9" s="5"/>
      <c r="C9" s="5"/>
      <c r="D9" s="6"/>
      <c r="E9" s="7"/>
      <c r="F9" s="8"/>
      <c r="G9" s="5"/>
      <c r="H9" s="5"/>
      <c r="I9" s="5"/>
    </row>
    <row r="10" spans="2:9" ht="19.5" customHeight="1">
      <c r="B10" s="337" t="s">
        <v>86</v>
      </c>
      <c r="C10" s="5"/>
      <c r="D10" s="6"/>
      <c r="E10" s="5">
        <v>2</v>
      </c>
      <c r="F10" s="6"/>
      <c r="G10" s="5"/>
      <c r="H10" s="5"/>
      <c r="I10" s="5"/>
    </row>
    <row r="11" spans="2:9" ht="19.5" customHeight="1">
      <c r="B11" s="337" t="s">
        <v>87</v>
      </c>
      <c r="C11" s="5"/>
      <c r="D11" s="6"/>
      <c r="E11" s="5">
        <v>3</v>
      </c>
      <c r="F11" s="6"/>
      <c r="G11" s="5"/>
      <c r="H11" s="5"/>
      <c r="I11" s="5"/>
    </row>
    <row r="12" spans="2:9" ht="19.5" customHeight="1">
      <c r="B12" s="338" t="s">
        <v>88</v>
      </c>
      <c r="C12" s="5"/>
      <c r="D12" s="6"/>
      <c r="E12" s="5">
        <v>4</v>
      </c>
      <c r="F12" s="6"/>
      <c r="G12" s="5"/>
      <c r="H12" s="5"/>
      <c r="I12" s="5"/>
    </row>
    <row r="13" spans="2:9" ht="19.5" customHeight="1">
      <c r="B13" s="338" t="s">
        <v>89</v>
      </c>
      <c r="C13" s="5"/>
      <c r="D13" s="6"/>
      <c r="E13" s="5">
        <v>5</v>
      </c>
      <c r="F13" s="6"/>
      <c r="G13" s="5"/>
      <c r="H13" s="11"/>
      <c r="I13" s="12"/>
    </row>
    <row r="14" spans="2:9" ht="19.5" customHeight="1">
      <c r="B14" s="338" t="s">
        <v>90</v>
      </c>
      <c r="C14" s="5"/>
      <c r="D14" s="6"/>
      <c r="E14" s="5">
        <v>6</v>
      </c>
      <c r="F14" s="6"/>
      <c r="G14" s="5"/>
      <c r="H14" s="5"/>
      <c r="I14" s="5"/>
    </row>
    <row r="15" spans="2:9" ht="19.5" customHeight="1">
      <c r="B15" s="338" t="s">
        <v>91</v>
      </c>
      <c r="C15" s="5"/>
      <c r="D15" s="6"/>
      <c r="E15" s="5">
        <v>7</v>
      </c>
      <c r="F15" s="6"/>
      <c r="G15" s="5"/>
      <c r="H15" s="5"/>
      <c r="I15" s="5"/>
    </row>
    <row r="16" spans="2:9" ht="19.5" customHeight="1">
      <c r="B16" s="338" t="s">
        <v>92</v>
      </c>
      <c r="C16" s="5"/>
      <c r="D16" s="6"/>
      <c r="E16" s="5">
        <v>8</v>
      </c>
      <c r="F16" s="6"/>
      <c r="G16" s="5"/>
      <c r="H16" s="5"/>
      <c r="I16" s="5"/>
    </row>
    <row r="17" spans="2:9" ht="19.5" customHeight="1">
      <c r="B17" s="338" t="s">
        <v>93</v>
      </c>
      <c r="C17" s="5"/>
      <c r="D17" s="6"/>
      <c r="E17" s="13">
        <v>8</v>
      </c>
      <c r="F17" s="6"/>
      <c r="G17" s="5"/>
      <c r="H17" s="5"/>
      <c r="I17" s="5"/>
    </row>
    <row r="18" spans="2:9" ht="19.5" customHeight="1">
      <c r="B18" s="338" t="s">
        <v>94</v>
      </c>
      <c r="C18" s="5"/>
      <c r="D18" s="6"/>
      <c r="E18" s="5">
        <v>8</v>
      </c>
      <c r="F18" s="6"/>
      <c r="G18" s="5"/>
      <c r="H18" s="5"/>
      <c r="I18" s="5"/>
    </row>
    <row r="19" spans="2:9" ht="19.5" customHeight="1">
      <c r="B19" s="338" t="s">
        <v>95</v>
      </c>
      <c r="C19" s="5"/>
      <c r="D19" s="6"/>
      <c r="E19" s="5">
        <v>9</v>
      </c>
      <c r="F19" s="6"/>
      <c r="G19" s="5"/>
      <c r="H19" s="5"/>
      <c r="I19" s="5"/>
    </row>
    <row r="20" spans="2:9" ht="19.5" customHeight="1">
      <c r="B20" s="338" t="s">
        <v>96</v>
      </c>
      <c r="C20" s="5"/>
      <c r="D20" s="6"/>
      <c r="E20" s="5">
        <v>9</v>
      </c>
      <c r="F20" s="6"/>
      <c r="G20" s="5"/>
      <c r="H20" s="5"/>
      <c r="I20" s="5"/>
    </row>
    <row r="21" spans="2:5" ht="19.5" customHeight="1">
      <c r="B21" s="338" t="s">
        <v>97</v>
      </c>
      <c r="E21" s="5">
        <v>9</v>
      </c>
    </row>
    <row r="22" spans="2:5" ht="19.5" customHeight="1">
      <c r="B22" s="338" t="s">
        <v>98</v>
      </c>
      <c r="E22" s="5">
        <v>9</v>
      </c>
    </row>
    <row r="23" spans="2:5" ht="19.5" customHeight="1">
      <c r="B23" s="338" t="s">
        <v>99</v>
      </c>
      <c r="E23" s="5">
        <v>9</v>
      </c>
    </row>
    <row r="24" spans="2:5" ht="19.5" customHeight="1">
      <c r="B24" s="338" t="s">
        <v>100</v>
      </c>
      <c r="E24" s="5">
        <v>9</v>
      </c>
    </row>
    <row r="25" spans="2:5" ht="19.5" customHeight="1">
      <c r="B25" s="338" t="s">
        <v>101</v>
      </c>
      <c r="E25" s="5">
        <v>9</v>
      </c>
    </row>
    <row r="26" spans="2:5" ht="19.5" customHeight="1" hidden="1">
      <c r="B26" s="10" t="s">
        <v>7</v>
      </c>
      <c r="E26" s="5">
        <v>10</v>
      </c>
    </row>
    <row r="27" spans="2:5" ht="19.5" customHeight="1">
      <c r="B27" s="1" t="s">
        <v>574</v>
      </c>
      <c r="E27" s="5">
        <v>10</v>
      </c>
    </row>
    <row r="28" spans="2:5" ht="19.5" customHeight="1">
      <c r="B28" s="1" t="s">
        <v>575</v>
      </c>
      <c r="E28" s="5">
        <v>11</v>
      </c>
    </row>
    <row r="29" spans="2:5" ht="19.5" customHeight="1">
      <c r="B29" s="1" t="s">
        <v>576</v>
      </c>
      <c r="E29" s="1">
        <v>12</v>
      </c>
    </row>
    <row r="30" spans="2:5" ht="19.5" customHeight="1">
      <c r="B30" s="1" t="s">
        <v>577</v>
      </c>
      <c r="E30" s="1">
        <v>13</v>
      </c>
    </row>
    <row r="31" spans="2:5" ht="19.5" customHeight="1">
      <c r="B31" s="1" t="s">
        <v>578</v>
      </c>
      <c r="E31" s="1">
        <v>14</v>
      </c>
    </row>
    <row r="32" spans="2:5" ht="19.5" customHeight="1">
      <c r="B32" s="1" t="s">
        <v>579</v>
      </c>
      <c r="E32" s="1">
        <v>15</v>
      </c>
    </row>
    <row r="33" ht="19.5" customHeight="1">
      <c r="E33" s="1"/>
    </row>
  </sheetData>
  <sheetProtection selectLockedCells="1" selectUnlockedCells="1"/>
  <mergeCells count="5">
    <mergeCell ref="B4:E4"/>
    <mergeCell ref="B2:E2"/>
    <mergeCell ref="B3:E3"/>
    <mergeCell ref="B6:E6"/>
    <mergeCell ref="B8:E8"/>
  </mergeCells>
  <printOptions gridLines="1" horizontalCentered="1"/>
  <pageMargins left="0.31496062992125984" right="0.31496062992125984" top="0.31496062992125984" bottom="0.31496062992125984" header="0" footer="0"/>
  <pageSetup blackAndWhite="1" horizontalDpi="300" verticalDpi="300" orientation="portrait" scale="110" r:id="rId1"/>
  <headerFooter alignWithMargins="0">
    <oddHeader>&amp;R&amp;"Times New Roman,Regular"1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9" sqref="A9:IV10"/>
    </sheetView>
  </sheetViews>
  <sheetFormatPr defaultColWidth="11.421875" defaultRowHeight="12.75"/>
  <cols>
    <col min="1" max="1" width="10.140625" style="0" customWidth="1"/>
    <col min="2" max="2" width="35.421875" style="0" customWidth="1"/>
    <col min="3" max="3" width="11.421875" style="0" customWidth="1"/>
    <col min="4" max="4" width="3.28125" style="0" customWidth="1"/>
    <col min="5" max="5" width="11.421875" style="0" customWidth="1"/>
    <col min="6" max="6" width="3.28125" style="0" customWidth="1"/>
    <col min="7" max="16384" width="9.140625" style="0" customWidth="1"/>
  </cols>
  <sheetData>
    <row r="1" spans="1:6" ht="19.5" customHeight="1">
      <c r="A1" s="28" t="str">
        <f>+Report!$A$1</f>
        <v>CHURCH NAME :</v>
      </c>
      <c r="B1" s="29"/>
      <c r="C1" s="29"/>
      <c r="D1" s="29"/>
      <c r="E1" s="29"/>
      <c r="F1" s="28"/>
    </row>
    <row r="2" spans="1:6" ht="12.75">
      <c r="A2" s="15"/>
      <c r="B2" s="15"/>
      <c r="C2" s="15"/>
      <c r="D2" s="15"/>
      <c r="E2" s="15"/>
      <c r="F2" s="15"/>
    </row>
    <row r="3" spans="1:6" ht="12.75">
      <c r="A3" s="15"/>
      <c r="B3" s="15"/>
      <c r="C3" s="15"/>
      <c r="D3" s="15"/>
      <c r="E3" s="15"/>
      <c r="F3" s="15"/>
    </row>
    <row r="4" spans="1:6" ht="19.5" customHeight="1">
      <c r="A4" s="456" t="s">
        <v>12</v>
      </c>
      <c r="B4" s="456"/>
      <c r="C4" s="456"/>
      <c r="D4" s="456"/>
      <c r="E4" s="456"/>
      <c r="F4" s="456"/>
    </row>
    <row r="5" spans="1:6" ht="15">
      <c r="A5" s="77"/>
      <c r="B5" s="77"/>
      <c r="C5" s="77"/>
      <c r="D5" s="32"/>
      <c r="E5" s="78">
        <f>+Report!D1</f>
        <v>2017</v>
      </c>
      <c r="F5" s="35"/>
    </row>
    <row r="6" spans="1:6" ht="15">
      <c r="A6" s="77"/>
      <c r="B6" s="77"/>
      <c r="C6" s="77"/>
      <c r="D6" s="32"/>
      <c r="E6" s="79" t="s">
        <v>1</v>
      </c>
      <c r="F6" s="80"/>
    </row>
    <row r="7" spans="1:6" ht="15">
      <c r="A7" s="77"/>
      <c r="B7" s="77"/>
      <c r="C7" s="77"/>
      <c r="D7" s="32"/>
      <c r="E7" s="79"/>
      <c r="F7" s="80"/>
    </row>
    <row r="8" spans="1:6" ht="15">
      <c r="A8" s="81" t="s">
        <v>8</v>
      </c>
      <c r="B8" s="82"/>
      <c r="C8" s="82"/>
      <c r="D8" s="32"/>
      <c r="E8" s="183">
        <v>0</v>
      </c>
      <c r="F8" s="184"/>
    </row>
    <row r="9" spans="1:6" ht="15" hidden="1">
      <c r="A9" s="81"/>
      <c r="B9" s="82"/>
      <c r="C9" s="82"/>
      <c r="D9" s="32"/>
      <c r="E9" s="40"/>
      <c r="F9" s="83"/>
    </row>
    <row r="10" spans="1:6" ht="15" hidden="1">
      <c r="A10" s="81" t="s">
        <v>9</v>
      </c>
      <c r="B10" s="82"/>
      <c r="C10" s="82"/>
      <c r="D10" s="32"/>
      <c r="E10" s="183">
        <v>0</v>
      </c>
      <c r="F10" s="184"/>
    </row>
    <row r="11" spans="1:6" ht="15">
      <c r="A11" s="81"/>
      <c r="B11" s="82"/>
      <c r="C11" s="82"/>
      <c r="D11" s="32"/>
      <c r="E11" s="40"/>
      <c r="F11" s="83"/>
    </row>
    <row r="12" spans="1:6" ht="15">
      <c r="A12" s="81" t="s">
        <v>10</v>
      </c>
      <c r="B12" s="82"/>
      <c r="C12" s="82"/>
      <c r="D12" s="32"/>
      <c r="E12" s="183">
        <v>0</v>
      </c>
      <c r="F12" s="184"/>
    </row>
    <row r="13" spans="1:6" ht="15">
      <c r="A13" s="81"/>
      <c r="B13" s="82"/>
      <c r="C13" s="82"/>
      <c r="D13" s="32"/>
      <c r="E13" s="40"/>
      <c r="F13" s="37"/>
    </row>
    <row r="14" spans="1:6" ht="15">
      <c r="A14" s="81" t="s">
        <v>11</v>
      </c>
      <c r="B14" s="82"/>
      <c r="C14" s="82"/>
      <c r="D14" s="32"/>
      <c r="E14" s="183">
        <v>0</v>
      </c>
      <c r="F14" s="184"/>
    </row>
    <row r="15" spans="1:6" ht="15">
      <c r="A15" s="81"/>
      <c r="B15" s="82"/>
      <c r="C15" s="82"/>
      <c r="D15" s="32"/>
      <c r="E15" s="40"/>
      <c r="F15" s="37"/>
    </row>
    <row r="16" spans="1:6" ht="15">
      <c r="A16" s="81" t="s">
        <v>15</v>
      </c>
      <c r="B16" s="82"/>
      <c r="C16" s="82"/>
      <c r="D16" s="32"/>
      <c r="E16" s="183">
        <v>0</v>
      </c>
      <c r="F16" s="184"/>
    </row>
    <row r="17" spans="1:6" ht="15">
      <c r="A17" s="81"/>
      <c r="B17" s="82"/>
      <c r="C17" s="82"/>
      <c r="D17" s="32"/>
      <c r="E17" s="41"/>
      <c r="F17" s="84"/>
    </row>
    <row r="18" spans="1:6" ht="19.5" customHeight="1" thickBot="1">
      <c r="A18" s="85"/>
      <c r="B18" s="85"/>
      <c r="C18" s="85"/>
      <c r="D18" s="72"/>
      <c r="E18" s="86">
        <f>SUM(E8:E17)</f>
        <v>0</v>
      </c>
      <c r="F18" s="87"/>
    </row>
    <row r="22" spans="2:5" ht="48.75" customHeight="1">
      <c r="B22" s="457" t="s">
        <v>13</v>
      </c>
      <c r="C22" s="458"/>
      <c r="D22" s="458"/>
      <c r="E22" s="459"/>
    </row>
  </sheetData>
  <sheetProtection/>
  <mergeCells count="2">
    <mergeCell ref="A4:F4"/>
    <mergeCell ref="B22:E22"/>
  </mergeCells>
  <printOptions gridLines="1" headings="1"/>
  <pageMargins left="0.35433070866141736" right="0.35433070866141736" top="0.5511811023622047" bottom="0.5511811023622047" header="0.4330708661417323" footer="0.4330708661417323"/>
  <pageSetup horizontalDpi="600" verticalDpi="600" orientation="portrait" scale="120" r:id="rId1"/>
  <headerFooter>
    <oddHeader>&amp;R&amp;"Times New Roman,Normal"10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9.8515625" style="117" customWidth="1"/>
    <col min="2" max="2" width="11.57421875" style="117" customWidth="1"/>
    <col min="3" max="3" width="11.421875" style="117" customWidth="1"/>
    <col min="4" max="5" width="9.140625" style="117" customWidth="1"/>
    <col min="6" max="6" width="4.28125" style="117" customWidth="1"/>
    <col min="7" max="7" width="7.7109375" style="117" customWidth="1"/>
    <col min="8" max="8" width="4.28125" style="117" customWidth="1"/>
    <col min="9" max="9" width="9.140625" style="117" customWidth="1"/>
    <col min="10" max="10" width="11.140625" style="117" customWidth="1"/>
    <col min="11" max="12" width="9.140625" style="117" customWidth="1"/>
    <col min="13" max="13" width="4.00390625" style="117" customWidth="1"/>
    <col min="14" max="15" width="11.7109375" style="117" customWidth="1"/>
    <col min="16" max="16384" width="9.140625" style="117" customWidth="1"/>
  </cols>
  <sheetData>
    <row r="1" spans="1:15" ht="19.5" customHeight="1">
      <c r="A1" s="461" t="str">
        <f>+Report!A1</f>
        <v>CHURCH NAME :</v>
      </c>
      <c r="B1" s="461"/>
      <c r="C1" s="461"/>
      <c r="D1" s="461"/>
      <c r="E1" s="461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.75" customHeight="1">
      <c r="A2" s="462" t="s">
        <v>272</v>
      </c>
      <c r="B2" s="462"/>
      <c r="C2" s="462"/>
      <c r="D2" s="462"/>
      <c r="E2" s="462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15.75" customHeight="1">
      <c r="A3" s="463" t="s">
        <v>273</v>
      </c>
      <c r="B3" s="463"/>
      <c r="C3" s="463"/>
      <c r="D3" s="463"/>
      <c r="E3" s="463"/>
      <c r="F3" s="118"/>
      <c r="G3" s="118"/>
      <c r="H3" s="118"/>
      <c r="I3" s="118"/>
      <c r="J3" s="118"/>
      <c r="K3" s="118"/>
      <c r="L3" s="118"/>
      <c r="M3" s="118"/>
      <c r="N3" s="119"/>
      <c r="O3" s="119"/>
    </row>
    <row r="4" spans="1:15" ht="15.75" customHeight="1">
      <c r="A4" s="120"/>
      <c r="B4" s="120"/>
      <c r="C4" s="120"/>
      <c r="D4" s="120"/>
      <c r="E4" s="120"/>
      <c r="F4" s="118"/>
      <c r="G4" s="118"/>
      <c r="H4" s="118"/>
      <c r="I4" s="118"/>
      <c r="J4" s="118"/>
      <c r="K4" s="118"/>
      <c r="L4" s="118"/>
      <c r="M4" s="118"/>
      <c r="N4" s="119"/>
      <c r="O4" s="119"/>
    </row>
    <row r="5" spans="1:15" ht="15.75" customHeight="1">
      <c r="A5" s="463" t="s">
        <v>274</v>
      </c>
      <c r="B5" s="463"/>
      <c r="C5" s="463"/>
      <c r="D5" s="463"/>
      <c r="E5" s="463"/>
      <c r="F5" s="118"/>
      <c r="G5" s="118"/>
      <c r="H5" s="118"/>
      <c r="I5" s="118"/>
      <c r="J5" s="118"/>
      <c r="K5" s="118"/>
      <c r="L5" s="118"/>
      <c r="M5" s="118"/>
      <c r="N5" s="119"/>
      <c r="O5" s="119"/>
    </row>
    <row r="7" spans="1:15" s="124" customFormat="1" ht="28.5" customHeight="1">
      <c r="A7" s="121" t="s">
        <v>5</v>
      </c>
      <c r="B7" s="460" t="s">
        <v>275</v>
      </c>
      <c r="C7" s="460"/>
      <c r="D7" s="460"/>
      <c r="E7" s="460"/>
      <c r="F7" s="123"/>
      <c r="G7" s="122" t="s">
        <v>276</v>
      </c>
      <c r="H7" s="123"/>
      <c r="I7" s="460" t="s">
        <v>277</v>
      </c>
      <c r="J7" s="460"/>
      <c r="K7" s="460"/>
      <c r="L7" s="460"/>
      <c r="M7" s="123"/>
      <c r="N7" s="460" t="s">
        <v>278</v>
      </c>
      <c r="O7" s="460"/>
    </row>
    <row r="8" spans="1:15" s="124" customFormat="1" ht="28.5" customHeight="1">
      <c r="A8" s="121"/>
      <c r="B8" s="121" t="s">
        <v>279</v>
      </c>
      <c r="C8" s="121" t="s">
        <v>280</v>
      </c>
      <c r="D8" s="121" t="s">
        <v>172</v>
      </c>
      <c r="E8" s="121" t="s">
        <v>281</v>
      </c>
      <c r="F8" s="125"/>
      <c r="G8" s="121"/>
      <c r="H8" s="125"/>
      <c r="I8" s="121" t="str">
        <f>+B8</f>
        <v>Opening</v>
      </c>
      <c r="J8" s="121" t="s">
        <v>282</v>
      </c>
      <c r="K8" s="121" t="s">
        <v>283</v>
      </c>
      <c r="L8" s="121" t="str">
        <f>+E8</f>
        <v>Closing</v>
      </c>
      <c r="M8" s="125"/>
      <c r="N8" s="121" t="str">
        <f>+E8</f>
        <v>Closing</v>
      </c>
      <c r="O8" s="121" t="str">
        <f>+B8</f>
        <v>Opening</v>
      </c>
    </row>
    <row r="9" spans="1:15" ht="19.5" customHeight="1">
      <c r="A9" s="126" t="s">
        <v>284</v>
      </c>
      <c r="B9" s="127"/>
      <c r="C9" s="127"/>
      <c r="D9" s="127"/>
      <c r="E9" s="127">
        <f aca="true" t="shared" si="0" ref="E9:E21">+B9+C9-D9</f>
        <v>0</v>
      </c>
      <c r="F9" s="128"/>
      <c r="G9" s="129"/>
      <c r="H9" s="128"/>
      <c r="I9" s="126"/>
      <c r="J9" s="126"/>
      <c r="K9" s="126"/>
      <c r="L9" s="126"/>
      <c r="M9" s="128"/>
      <c r="N9" s="127">
        <f aca="true" t="shared" si="1" ref="N9:N21">+E9-L9</f>
        <v>0</v>
      </c>
      <c r="O9" s="127">
        <f aca="true" t="shared" si="2" ref="O9:O21">+B9-I9</f>
        <v>0</v>
      </c>
    </row>
    <row r="10" spans="1:15" ht="19.5" customHeight="1">
      <c r="A10" s="126" t="s">
        <v>285</v>
      </c>
      <c r="B10" s="127"/>
      <c r="C10" s="127"/>
      <c r="D10" s="127"/>
      <c r="E10" s="127">
        <f t="shared" si="0"/>
        <v>0</v>
      </c>
      <c r="F10" s="128"/>
      <c r="G10" s="129"/>
      <c r="H10" s="128"/>
      <c r="I10" s="127"/>
      <c r="J10" s="127"/>
      <c r="K10" s="127"/>
      <c r="L10" s="127">
        <f aca="true" t="shared" si="3" ref="L10:L20">+I10+J10+K10</f>
        <v>0</v>
      </c>
      <c r="M10" s="128"/>
      <c r="N10" s="127">
        <f t="shared" si="1"/>
        <v>0</v>
      </c>
      <c r="O10" s="127">
        <f t="shared" si="2"/>
        <v>0</v>
      </c>
    </row>
    <row r="11" spans="1:15" ht="19.5" customHeight="1">
      <c r="A11" s="126" t="s">
        <v>286</v>
      </c>
      <c r="B11" s="127"/>
      <c r="C11" s="127"/>
      <c r="D11" s="127"/>
      <c r="E11" s="127">
        <f t="shared" si="0"/>
        <v>0</v>
      </c>
      <c r="F11" s="128"/>
      <c r="G11" s="129">
        <v>0.05</v>
      </c>
      <c r="H11" s="128"/>
      <c r="I11" s="127"/>
      <c r="J11" s="127"/>
      <c r="K11" s="127">
        <f aca="true" t="shared" si="4" ref="K11:K21">ROUND((+E11-I11-J11)*G11,0)</f>
        <v>0</v>
      </c>
      <c r="L11" s="127">
        <f t="shared" si="3"/>
        <v>0</v>
      </c>
      <c r="M11" s="128"/>
      <c r="N11" s="127">
        <f t="shared" si="1"/>
        <v>0</v>
      </c>
      <c r="O11" s="127">
        <f t="shared" si="2"/>
        <v>0</v>
      </c>
    </row>
    <row r="12" spans="1:15" ht="19.5" customHeight="1">
      <c r="A12" s="126" t="s">
        <v>287</v>
      </c>
      <c r="B12" s="127"/>
      <c r="C12" s="127"/>
      <c r="D12" s="127"/>
      <c r="E12" s="127">
        <f t="shared" si="0"/>
        <v>0</v>
      </c>
      <c r="F12" s="128"/>
      <c r="G12" s="129">
        <v>0.2</v>
      </c>
      <c r="H12" s="128"/>
      <c r="I12" s="127"/>
      <c r="J12" s="127"/>
      <c r="K12" s="127">
        <f t="shared" si="4"/>
        <v>0</v>
      </c>
      <c r="L12" s="127">
        <f t="shared" si="3"/>
        <v>0</v>
      </c>
      <c r="M12" s="128"/>
      <c r="N12" s="127">
        <f t="shared" si="1"/>
        <v>0</v>
      </c>
      <c r="O12" s="127">
        <f t="shared" si="2"/>
        <v>0</v>
      </c>
    </row>
    <row r="13" spans="1:15" ht="19.5" customHeight="1">
      <c r="A13" s="126" t="s">
        <v>288</v>
      </c>
      <c r="B13" s="127"/>
      <c r="C13" s="127"/>
      <c r="D13" s="127"/>
      <c r="E13" s="127">
        <f t="shared" si="0"/>
        <v>0</v>
      </c>
      <c r="F13" s="128"/>
      <c r="G13" s="129">
        <v>0.2</v>
      </c>
      <c r="H13" s="128"/>
      <c r="I13" s="127"/>
      <c r="J13" s="127"/>
      <c r="K13" s="127">
        <f t="shared" si="4"/>
        <v>0</v>
      </c>
      <c r="L13" s="127">
        <f t="shared" si="3"/>
        <v>0</v>
      </c>
      <c r="M13" s="128"/>
      <c r="N13" s="127">
        <f t="shared" si="1"/>
        <v>0</v>
      </c>
      <c r="O13" s="127">
        <f t="shared" si="2"/>
        <v>0</v>
      </c>
    </row>
    <row r="14" spans="1:15" ht="19.5" customHeight="1">
      <c r="A14" s="126" t="s">
        <v>159</v>
      </c>
      <c r="B14" s="127"/>
      <c r="C14" s="127"/>
      <c r="D14" s="127"/>
      <c r="E14" s="127">
        <f t="shared" si="0"/>
        <v>0</v>
      </c>
      <c r="F14" s="128"/>
      <c r="G14" s="129">
        <v>0.2</v>
      </c>
      <c r="H14" s="128"/>
      <c r="I14" s="127"/>
      <c r="J14" s="127"/>
      <c r="K14" s="127">
        <f t="shared" si="4"/>
        <v>0</v>
      </c>
      <c r="L14" s="127">
        <f t="shared" si="3"/>
        <v>0</v>
      </c>
      <c r="M14" s="128"/>
      <c r="N14" s="127">
        <f t="shared" si="1"/>
        <v>0</v>
      </c>
      <c r="O14" s="127">
        <f t="shared" si="2"/>
        <v>0</v>
      </c>
    </row>
    <row r="15" spans="1:15" ht="19.5" customHeight="1">
      <c r="A15" s="126" t="s">
        <v>289</v>
      </c>
      <c r="B15" s="127"/>
      <c r="C15" s="127"/>
      <c r="D15" s="127"/>
      <c r="E15" s="127">
        <f t="shared" si="0"/>
        <v>0</v>
      </c>
      <c r="F15" s="128"/>
      <c r="G15" s="129">
        <v>0.2</v>
      </c>
      <c r="H15" s="128"/>
      <c r="I15" s="127"/>
      <c r="J15" s="127"/>
      <c r="K15" s="127">
        <f t="shared" si="4"/>
        <v>0</v>
      </c>
      <c r="L15" s="127">
        <f t="shared" si="3"/>
        <v>0</v>
      </c>
      <c r="M15" s="128"/>
      <c r="N15" s="127">
        <f t="shared" si="1"/>
        <v>0</v>
      </c>
      <c r="O15" s="127">
        <f t="shared" si="2"/>
        <v>0</v>
      </c>
    </row>
    <row r="16" spans="1:15" ht="19.5" customHeight="1">
      <c r="A16" s="126" t="s">
        <v>290</v>
      </c>
      <c r="B16" s="127"/>
      <c r="C16" s="127"/>
      <c r="D16" s="127"/>
      <c r="E16" s="127">
        <f t="shared" si="0"/>
        <v>0</v>
      </c>
      <c r="F16" s="128"/>
      <c r="G16" s="129">
        <v>0.2</v>
      </c>
      <c r="H16" s="128"/>
      <c r="I16" s="127"/>
      <c r="J16" s="127"/>
      <c r="K16" s="127">
        <f t="shared" si="4"/>
        <v>0</v>
      </c>
      <c r="L16" s="127">
        <f t="shared" si="3"/>
        <v>0</v>
      </c>
      <c r="M16" s="128"/>
      <c r="N16" s="127">
        <f t="shared" si="1"/>
        <v>0</v>
      </c>
      <c r="O16" s="127">
        <f t="shared" si="2"/>
        <v>0</v>
      </c>
    </row>
    <row r="17" spans="1:15" ht="19.5" customHeight="1">
      <c r="A17" s="126" t="s">
        <v>162</v>
      </c>
      <c r="B17" s="127"/>
      <c r="C17" s="127"/>
      <c r="D17" s="127"/>
      <c r="E17" s="127">
        <f t="shared" si="0"/>
        <v>0</v>
      </c>
      <c r="F17" s="128"/>
      <c r="G17" s="129">
        <v>0.30000000000000004</v>
      </c>
      <c r="H17" s="128"/>
      <c r="I17" s="127"/>
      <c r="J17" s="127"/>
      <c r="K17" s="127">
        <f t="shared" si="4"/>
        <v>0</v>
      </c>
      <c r="L17" s="127">
        <f t="shared" si="3"/>
        <v>0</v>
      </c>
      <c r="M17" s="128"/>
      <c r="N17" s="127">
        <f t="shared" si="1"/>
        <v>0</v>
      </c>
      <c r="O17" s="127">
        <f t="shared" si="2"/>
        <v>0</v>
      </c>
    </row>
    <row r="18" spans="1:15" ht="19.5" customHeight="1">
      <c r="A18" s="126" t="s">
        <v>291</v>
      </c>
      <c r="B18" s="127"/>
      <c r="C18" s="127"/>
      <c r="D18" s="127"/>
      <c r="E18" s="127">
        <f t="shared" si="0"/>
        <v>0</v>
      </c>
      <c r="F18" s="128"/>
      <c r="G18" s="129">
        <v>0.2</v>
      </c>
      <c r="H18" s="128"/>
      <c r="I18" s="127"/>
      <c r="J18" s="127"/>
      <c r="K18" s="127">
        <f t="shared" si="4"/>
        <v>0</v>
      </c>
      <c r="L18" s="127">
        <f t="shared" si="3"/>
        <v>0</v>
      </c>
      <c r="M18" s="128"/>
      <c r="N18" s="127">
        <f t="shared" si="1"/>
        <v>0</v>
      </c>
      <c r="O18" s="127">
        <f t="shared" si="2"/>
        <v>0</v>
      </c>
    </row>
    <row r="19" spans="1:15" ht="19.5" customHeight="1">
      <c r="A19" s="126" t="s">
        <v>292</v>
      </c>
      <c r="B19" s="127"/>
      <c r="C19" s="127"/>
      <c r="D19" s="127"/>
      <c r="E19" s="127">
        <f t="shared" si="0"/>
        <v>0</v>
      </c>
      <c r="F19" s="128"/>
      <c r="G19" s="129">
        <v>0.30000000000000004</v>
      </c>
      <c r="H19" s="128"/>
      <c r="I19" s="127"/>
      <c r="J19" s="127"/>
      <c r="K19" s="127">
        <f t="shared" si="4"/>
        <v>0</v>
      </c>
      <c r="L19" s="127">
        <f t="shared" si="3"/>
        <v>0</v>
      </c>
      <c r="M19" s="128"/>
      <c r="N19" s="127">
        <f t="shared" si="1"/>
        <v>0</v>
      </c>
      <c r="O19" s="127">
        <f t="shared" si="2"/>
        <v>0</v>
      </c>
    </row>
    <row r="20" spans="1:15" ht="19.5" customHeight="1">
      <c r="A20" s="126" t="s">
        <v>293</v>
      </c>
      <c r="B20" s="127"/>
      <c r="C20" s="127"/>
      <c r="D20" s="127"/>
      <c r="E20" s="127">
        <f t="shared" si="0"/>
        <v>0</v>
      </c>
      <c r="F20" s="128"/>
      <c r="G20" s="129"/>
      <c r="H20" s="128"/>
      <c r="I20" s="127"/>
      <c r="J20" s="127"/>
      <c r="K20" s="127">
        <f t="shared" si="4"/>
        <v>0</v>
      </c>
      <c r="L20" s="127">
        <f t="shared" si="3"/>
        <v>0</v>
      </c>
      <c r="M20" s="128"/>
      <c r="N20" s="127">
        <f t="shared" si="1"/>
        <v>0</v>
      </c>
      <c r="O20" s="127">
        <f t="shared" si="2"/>
        <v>0</v>
      </c>
    </row>
    <row r="21" spans="1:15" ht="19.5" customHeight="1">
      <c r="A21" s="126" t="s">
        <v>293</v>
      </c>
      <c r="B21" s="127"/>
      <c r="C21" s="127"/>
      <c r="D21" s="127"/>
      <c r="E21" s="127">
        <f t="shared" si="0"/>
        <v>0</v>
      </c>
      <c r="F21" s="130"/>
      <c r="G21" s="129"/>
      <c r="H21" s="131"/>
      <c r="I21" s="127"/>
      <c r="J21" s="127"/>
      <c r="K21" s="127">
        <f t="shared" si="4"/>
        <v>0</v>
      </c>
      <c r="L21" s="127">
        <f>+I21-J21+K21</f>
        <v>0</v>
      </c>
      <c r="M21" s="132"/>
      <c r="N21" s="127">
        <f t="shared" si="1"/>
        <v>0</v>
      </c>
      <c r="O21" s="127">
        <f t="shared" si="2"/>
        <v>0</v>
      </c>
    </row>
    <row r="22" spans="1:15" ht="16.5" customHeight="1">
      <c r="A22" s="133"/>
      <c r="B22" s="134"/>
      <c r="C22" s="135"/>
      <c r="D22" s="135"/>
      <c r="E22" s="135"/>
      <c r="F22" s="136"/>
      <c r="G22" s="137"/>
      <c r="H22" s="137"/>
      <c r="I22" s="138"/>
      <c r="J22" s="138"/>
      <c r="K22" s="138"/>
      <c r="L22" s="138"/>
      <c r="M22" s="139"/>
      <c r="N22" s="138"/>
      <c r="O22" s="138"/>
    </row>
    <row r="23" spans="1:15" ht="28.5" customHeight="1">
      <c r="A23" s="140" t="s">
        <v>6</v>
      </c>
      <c r="B23" s="141">
        <f>SUM(B9:B22)</f>
        <v>0</v>
      </c>
      <c r="C23" s="141">
        <f>SUM(C9:C22)</f>
        <v>0</v>
      </c>
      <c r="D23" s="141">
        <f>SUM(D9:D22)</f>
        <v>0</v>
      </c>
      <c r="E23" s="141">
        <f>SUM(E9:E22)</f>
        <v>0</v>
      </c>
      <c r="F23" s="142"/>
      <c r="G23" s="137"/>
      <c r="H23" s="143"/>
      <c r="I23" s="144">
        <f>SUM(I9:I21)</f>
        <v>0</v>
      </c>
      <c r="J23" s="144">
        <f>SUM(J9:J21)</f>
        <v>0</v>
      </c>
      <c r="K23" s="144">
        <f>SUM(K9:K21)</f>
        <v>0</v>
      </c>
      <c r="L23" s="144">
        <f>SUM(L9:L21)</f>
        <v>0</v>
      </c>
      <c r="M23" s="132"/>
      <c r="N23" s="144">
        <f>SUM(N9:N22)</f>
        <v>0</v>
      </c>
      <c r="O23" s="144">
        <f>SUM(O9:O22)</f>
        <v>0</v>
      </c>
    </row>
    <row r="24" spans="1:15" ht="12.75">
      <c r="A24" s="137"/>
      <c r="B24" s="136"/>
      <c r="C24" s="136"/>
      <c r="D24" s="136"/>
      <c r="E24" s="136"/>
      <c r="F24" s="136"/>
      <c r="G24" s="137"/>
      <c r="H24" s="137"/>
      <c r="I24" s="136"/>
      <c r="J24" s="136"/>
      <c r="K24" s="136"/>
      <c r="L24" s="136"/>
      <c r="M24" s="136"/>
      <c r="N24" s="136"/>
      <c r="O24" s="136"/>
    </row>
    <row r="25" spans="1:15" ht="12.75">
      <c r="A25" s="137"/>
      <c r="B25" s="136"/>
      <c r="C25" s="136"/>
      <c r="D25" s="136"/>
      <c r="E25" s="136"/>
      <c r="F25" s="136"/>
      <c r="G25" s="137"/>
      <c r="H25" s="137"/>
      <c r="I25" s="136"/>
      <c r="J25" s="136"/>
      <c r="K25" s="136"/>
      <c r="L25" s="136"/>
      <c r="M25" s="136"/>
      <c r="N25" s="136"/>
      <c r="O25" s="136"/>
    </row>
    <row r="26" spans="1:15" ht="12.75">
      <c r="A26" s="137"/>
      <c r="B26" s="136"/>
      <c r="C26" s="136"/>
      <c r="D26" s="136"/>
      <c r="E26" s="136"/>
      <c r="F26" s="136"/>
      <c r="G26" s="137"/>
      <c r="H26" s="137"/>
      <c r="I26" s="136"/>
      <c r="J26" s="136"/>
      <c r="K26" s="136"/>
      <c r="L26" s="136"/>
      <c r="M26" s="136"/>
      <c r="N26" s="136"/>
      <c r="O26" s="136"/>
    </row>
    <row r="27" spans="1:15" ht="20.25">
      <c r="A27" s="137"/>
      <c r="O27" s="145"/>
    </row>
    <row r="28" ht="12.75">
      <c r="A28" s="137"/>
    </row>
    <row r="29" ht="12.75">
      <c r="A29" s="137"/>
    </row>
    <row r="30" ht="12.75">
      <c r="A30" s="137"/>
    </row>
    <row r="31" spans="1:5" ht="12.75">
      <c r="A31" s="137"/>
      <c r="E31" s="146"/>
    </row>
    <row r="32" ht="12.75">
      <c r="A32" s="137"/>
    </row>
    <row r="33" ht="12.75">
      <c r="A33" s="137"/>
    </row>
    <row r="34" spans="1:15" ht="20.25">
      <c r="A34" s="137"/>
      <c r="O34" s="145"/>
    </row>
    <row r="35" ht="12.75">
      <c r="A35" s="137"/>
    </row>
    <row r="36" ht="12.75">
      <c r="A36" s="137"/>
    </row>
  </sheetData>
  <sheetProtection selectLockedCells="1" selectUnlockedCells="1"/>
  <mergeCells count="7">
    <mergeCell ref="N7:O7"/>
    <mergeCell ref="A1:E1"/>
    <mergeCell ref="A2:E2"/>
    <mergeCell ref="A3:E3"/>
    <mergeCell ref="A5:E5"/>
    <mergeCell ref="B7:E7"/>
    <mergeCell ref="I7:L7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landscape" paperSize="5" scale="11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PageLayoutView="0" workbookViewId="0" topLeftCell="A1">
      <selection activeCell="A9" sqref="A9:G9"/>
    </sheetView>
  </sheetViews>
  <sheetFormatPr defaultColWidth="11.421875" defaultRowHeight="12.75"/>
  <cols>
    <col min="1" max="2" width="11.421875" style="0" customWidth="1"/>
    <col min="3" max="3" width="16.28125" style="0" customWidth="1"/>
    <col min="4" max="4" width="24.140625" style="0" customWidth="1"/>
    <col min="5" max="5" width="18.140625" style="0" customWidth="1"/>
    <col min="6" max="6" width="5.28125" style="0" hidden="1" customWidth="1"/>
    <col min="7" max="7" width="17.140625" style="0" customWidth="1"/>
    <col min="8" max="8" width="5.00390625" style="0" hidden="1" customWidth="1"/>
    <col min="9" max="9" width="6.421875" style="0" customWidth="1"/>
    <col min="10" max="10" width="19.140625" style="0" customWidth="1"/>
    <col min="11" max="11" width="11.421875" style="0" customWidth="1"/>
    <col min="12" max="12" width="1.421875" style="0" customWidth="1"/>
    <col min="13" max="13" width="12.7109375" style="0" customWidth="1"/>
    <col min="14" max="16384" width="9.140625" style="0" customWidth="1"/>
  </cols>
  <sheetData>
    <row r="1" spans="1:9" ht="18" customHeight="1">
      <c r="A1" s="468" t="s">
        <v>573</v>
      </c>
      <c r="B1" s="468"/>
      <c r="C1" s="468"/>
      <c r="D1" s="468"/>
      <c r="E1" s="468"/>
      <c r="F1" s="468"/>
      <c r="G1" s="468"/>
      <c r="H1" s="468"/>
      <c r="I1" s="468"/>
    </row>
    <row r="2" ht="13.5" thickBot="1"/>
    <row r="3" spans="1:9" ht="16.5" thickBot="1">
      <c r="A3" s="204" t="s">
        <v>16</v>
      </c>
      <c r="B3" s="205"/>
      <c r="C3" s="205"/>
      <c r="D3" s="205"/>
      <c r="E3" s="205"/>
      <c r="F3" s="205"/>
      <c r="G3" s="205"/>
      <c r="H3" s="205"/>
      <c r="I3" s="206"/>
    </row>
    <row r="4" spans="1:9" ht="15.75">
      <c r="A4" s="469" t="s">
        <v>312</v>
      </c>
      <c r="B4" s="470"/>
      <c r="C4" s="470"/>
      <c r="D4" s="470"/>
      <c r="E4" s="470"/>
      <c r="F4" s="470"/>
      <c r="G4" s="470"/>
      <c r="H4" s="470"/>
      <c r="I4" s="471"/>
    </row>
    <row r="5" spans="1:9" ht="15.75">
      <c r="A5" s="472" t="s">
        <v>300</v>
      </c>
      <c r="B5" s="473"/>
      <c r="C5" s="473"/>
      <c r="D5" s="473"/>
      <c r="E5" s="473"/>
      <c r="F5" s="473"/>
      <c r="G5" s="473"/>
      <c r="H5" s="473"/>
      <c r="I5" s="474"/>
    </row>
    <row r="6" spans="1:9" ht="15.75">
      <c r="A6" s="475" t="s">
        <v>299</v>
      </c>
      <c r="B6" s="476"/>
      <c r="C6" s="476"/>
      <c r="D6" s="476"/>
      <c r="E6" s="476"/>
      <c r="F6" s="211"/>
      <c r="G6" s="211"/>
      <c r="H6" s="211"/>
      <c r="I6" s="212"/>
    </row>
    <row r="7" spans="1:9" ht="16.5" thickBot="1">
      <c r="A7" s="221"/>
      <c r="B7" s="270"/>
      <c r="C7" s="270"/>
      <c r="D7" s="270"/>
      <c r="E7" s="211"/>
      <c r="F7" s="211"/>
      <c r="G7" s="211"/>
      <c r="H7" s="211"/>
      <c r="I7" s="212"/>
    </row>
    <row r="8" spans="1:9" ht="16.5" customHeight="1" thickBot="1">
      <c r="A8" s="359" t="s">
        <v>313</v>
      </c>
      <c r="B8" s="360"/>
      <c r="C8" s="360"/>
      <c r="D8" s="360"/>
      <c r="E8" s="360"/>
      <c r="F8" s="211"/>
      <c r="G8" s="214">
        <f>'Revenue EFG'!G20+'Revenue EFG'!G31</f>
        <v>0</v>
      </c>
      <c r="H8" s="215" t="s">
        <v>17</v>
      </c>
      <c r="I8" s="216" t="s">
        <v>18</v>
      </c>
    </row>
    <row r="9" spans="1:9" ht="15.75">
      <c r="A9" s="466" t="s">
        <v>332</v>
      </c>
      <c r="B9" s="467"/>
      <c r="C9" s="467"/>
      <c r="D9" s="467"/>
      <c r="E9" s="467"/>
      <c r="F9" s="467"/>
      <c r="G9" s="467"/>
      <c r="H9" s="211"/>
      <c r="I9" s="217"/>
    </row>
    <row r="10" spans="1:9" ht="16.5" thickBot="1">
      <c r="A10" s="363"/>
      <c r="B10" s="360"/>
      <c r="C10" s="360"/>
      <c r="D10" s="360"/>
      <c r="E10" s="360"/>
      <c r="F10" s="218"/>
      <c r="G10" s="211"/>
      <c r="H10" s="218"/>
      <c r="I10" s="219"/>
    </row>
    <row r="11" spans="1:9" ht="16.5" thickBot="1">
      <c r="A11" s="213" t="s">
        <v>304</v>
      </c>
      <c r="B11" s="211"/>
      <c r="C11" s="211"/>
      <c r="D11" s="211"/>
      <c r="E11" s="214">
        <f>'Revenue EFG'!G17</f>
        <v>0</v>
      </c>
      <c r="F11" s="215" t="s">
        <v>17</v>
      </c>
      <c r="G11" s="211"/>
      <c r="H11" s="211"/>
      <c r="I11" s="216" t="s">
        <v>19</v>
      </c>
    </row>
    <row r="12" spans="1:9" ht="16.5" thickBot="1">
      <c r="A12" s="362" t="s">
        <v>294</v>
      </c>
      <c r="B12" s="218"/>
      <c r="C12" s="218"/>
      <c r="D12" s="218"/>
      <c r="E12" s="218"/>
      <c r="F12" s="218"/>
      <c r="G12" s="211"/>
      <c r="H12" s="218"/>
      <c r="I12" s="219"/>
    </row>
    <row r="13" spans="1:9" ht="16.5" thickBot="1">
      <c r="A13" s="213" t="s">
        <v>301</v>
      </c>
      <c r="B13" s="211"/>
      <c r="C13" s="211"/>
      <c r="D13" s="322"/>
      <c r="E13" s="211"/>
      <c r="F13" s="211"/>
      <c r="G13" s="323">
        <f>'Revenue EFG'!G38</f>
        <v>0</v>
      </c>
      <c r="H13" s="215" t="s">
        <v>17</v>
      </c>
      <c r="I13" s="216" t="s">
        <v>20</v>
      </c>
    </row>
    <row r="14" spans="1:9" ht="16.5" thickBot="1">
      <c r="A14" s="362" t="s">
        <v>302</v>
      </c>
      <c r="B14" s="218"/>
      <c r="C14" s="218"/>
      <c r="D14" s="218"/>
      <c r="E14" s="218"/>
      <c r="F14" s="218"/>
      <c r="G14" s="211"/>
      <c r="H14" s="218"/>
      <c r="I14" s="219"/>
    </row>
    <row r="15" spans="1:9" ht="16.5" thickBot="1">
      <c r="A15" s="213" t="s">
        <v>295</v>
      </c>
      <c r="B15" s="211"/>
      <c r="C15" s="211"/>
      <c r="D15" s="211"/>
      <c r="E15" s="211"/>
      <c r="F15" s="211"/>
      <c r="G15" s="214">
        <f>'Revenue EFG'!G46-G13</f>
        <v>0</v>
      </c>
      <c r="H15" s="215" t="s">
        <v>17</v>
      </c>
      <c r="I15" s="216" t="s">
        <v>21</v>
      </c>
    </row>
    <row r="16" spans="1:9" ht="15.75">
      <c r="A16" s="364" t="s">
        <v>296</v>
      </c>
      <c r="B16" s="211"/>
      <c r="C16" s="211"/>
      <c r="D16" s="211"/>
      <c r="E16" s="211"/>
      <c r="F16" s="211"/>
      <c r="G16" s="211"/>
      <c r="H16" s="211"/>
      <c r="I16" s="217"/>
    </row>
    <row r="17" spans="1:9" ht="16.5" thickBot="1">
      <c r="A17" s="362" t="s">
        <v>329</v>
      </c>
      <c r="B17" s="218"/>
      <c r="C17" s="218"/>
      <c r="D17" s="218"/>
      <c r="E17" s="218"/>
      <c r="F17" s="218"/>
      <c r="G17" s="211"/>
      <c r="H17" s="218"/>
      <c r="I17" s="219"/>
    </row>
    <row r="18" spans="1:9" ht="16.5" thickBot="1">
      <c r="A18" s="213" t="s">
        <v>303</v>
      </c>
      <c r="B18" s="211"/>
      <c r="C18" s="211"/>
      <c r="D18" s="211"/>
      <c r="E18" s="211"/>
      <c r="F18" s="211"/>
      <c r="G18" s="264">
        <f>SUM(G8:G17)</f>
        <v>0</v>
      </c>
      <c r="H18" s="215" t="s">
        <v>17</v>
      </c>
      <c r="I18" s="216" t="s">
        <v>22</v>
      </c>
    </row>
    <row r="19" spans="1:9" ht="15.75">
      <c r="A19" s="362" t="s">
        <v>320</v>
      </c>
      <c r="B19" s="218"/>
      <c r="C19" s="218"/>
      <c r="D19" s="218"/>
      <c r="E19" s="218"/>
      <c r="F19" s="218"/>
      <c r="G19" s="218"/>
      <c r="H19" s="218"/>
      <c r="I19" s="222"/>
    </row>
    <row r="20" spans="1:9" ht="16.5" thickBot="1">
      <c r="A20" s="223"/>
      <c r="B20" s="224"/>
      <c r="C20" s="224"/>
      <c r="D20" s="224"/>
      <c r="E20" s="224"/>
      <c r="F20" s="224"/>
      <c r="G20" s="224"/>
      <c r="H20" s="224"/>
      <c r="I20" s="225"/>
    </row>
    <row r="21" spans="1:9" ht="16.5" thickBot="1">
      <c r="A21" s="207" t="s">
        <v>305</v>
      </c>
      <c r="B21" s="208"/>
      <c r="C21" s="208"/>
      <c r="D21" s="208"/>
      <c r="E21" s="208"/>
      <c r="F21" s="208"/>
      <c r="G21" s="208"/>
      <c r="H21" s="208"/>
      <c r="I21" s="209"/>
    </row>
    <row r="22" spans="1:9" ht="16.5" thickBot="1">
      <c r="A22" s="213" t="s">
        <v>306</v>
      </c>
      <c r="B22" s="226"/>
      <c r="C22" s="226"/>
      <c r="D22" s="226"/>
      <c r="E22" s="265">
        <f>'Expenses HIJKLMN'!G19+'Expenses HIJKLMN'!G27+'Expenses HIJKLMN'!G71</f>
        <v>0</v>
      </c>
      <c r="F22" s="215" t="s">
        <v>17</v>
      </c>
      <c r="G22" s="226"/>
      <c r="H22" s="211"/>
      <c r="I22" s="216" t="s">
        <v>23</v>
      </c>
    </row>
    <row r="23" spans="1:9" ht="15.75">
      <c r="A23" s="472" t="s">
        <v>307</v>
      </c>
      <c r="B23" s="473"/>
      <c r="C23" s="473"/>
      <c r="D23" s="473"/>
      <c r="E23" s="473"/>
      <c r="F23" s="473"/>
      <c r="G23" s="473"/>
      <c r="H23" s="473"/>
      <c r="I23" s="474"/>
    </row>
    <row r="24" spans="1:9" ht="16.5" thickBot="1">
      <c r="A24" s="472" t="s">
        <v>308</v>
      </c>
      <c r="B24" s="473"/>
      <c r="C24" s="473"/>
      <c r="D24" s="473"/>
      <c r="E24" s="473"/>
      <c r="F24" s="473"/>
      <c r="G24" s="473"/>
      <c r="H24" s="473"/>
      <c r="I24" s="474"/>
    </row>
    <row r="25" spans="1:9" ht="16.5" hidden="1" thickBot="1">
      <c r="A25" s="221" t="s">
        <v>24</v>
      </c>
      <c r="B25" s="256"/>
      <c r="C25" s="226"/>
      <c r="D25" s="226"/>
      <c r="E25" s="268">
        <f>'Remb dettes L.T. O'!E18</f>
        <v>0</v>
      </c>
      <c r="F25" s="215" t="s">
        <v>17</v>
      </c>
      <c r="G25" s="226"/>
      <c r="H25" s="211"/>
      <c r="I25" s="216" t="s">
        <v>25</v>
      </c>
    </row>
    <row r="26" spans="1:9" ht="16.5" hidden="1" thickBot="1">
      <c r="A26" s="220" t="s">
        <v>26</v>
      </c>
      <c r="B26" s="361"/>
      <c r="C26" s="218"/>
      <c r="D26" s="218"/>
      <c r="E26" s="267"/>
      <c r="F26" s="218"/>
      <c r="G26" s="218"/>
      <c r="H26" s="218"/>
      <c r="I26" s="227"/>
    </row>
    <row r="27" spans="1:9" ht="16.5" thickBot="1">
      <c r="A27" s="221" t="s">
        <v>309</v>
      </c>
      <c r="B27" s="270"/>
      <c r="C27" s="211"/>
      <c r="D27" s="211"/>
      <c r="E27" s="335">
        <f>'Expenses HIJKLMN'!G83+SUM('Expenses HIJKLMN'!G96:G97)</f>
        <v>0</v>
      </c>
      <c r="F27" s="215" t="s">
        <v>17</v>
      </c>
      <c r="G27" s="226"/>
      <c r="H27" s="211"/>
      <c r="I27" s="216" t="s">
        <v>27</v>
      </c>
    </row>
    <row r="28" spans="1:9" ht="16.5" thickBot="1">
      <c r="A28" s="220" t="s">
        <v>28</v>
      </c>
      <c r="B28" s="218"/>
      <c r="C28" s="218"/>
      <c r="D28" s="218"/>
      <c r="E28" s="267"/>
      <c r="F28" s="218"/>
      <c r="G28" s="218"/>
      <c r="H28" s="218"/>
      <c r="I28" s="228"/>
    </row>
    <row r="29" spans="1:9" ht="16.5" thickBot="1">
      <c r="A29" s="221" t="s">
        <v>319</v>
      </c>
      <c r="B29" s="211"/>
      <c r="C29" s="211"/>
      <c r="D29" s="211"/>
      <c r="E29" s="265">
        <f>'Expenses HIJKLMN'!G56</f>
        <v>0</v>
      </c>
      <c r="F29" s="215" t="s">
        <v>17</v>
      </c>
      <c r="G29" s="226"/>
      <c r="H29" s="211"/>
      <c r="I29" s="216" t="s">
        <v>29</v>
      </c>
    </row>
    <row r="30" spans="1:9" ht="16.5" thickBot="1">
      <c r="A30" s="220" t="s">
        <v>28</v>
      </c>
      <c r="B30" s="218"/>
      <c r="C30" s="218"/>
      <c r="D30" s="218"/>
      <c r="E30" s="267"/>
      <c r="F30" s="218"/>
      <c r="G30" s="218"/>
      <c r="H30" s="218"/>
      <c r="I30" s="228"/>
    </row>
    <row r="31" spans="1:9" ht="16.5" thickBot="1">
      <c r="A31" s="210" t="s">
        <v>297</v>
      </c>
      <c r="B31" s="226"/>
      <c r="C31" s="226"/>
      <c r="D31" s="226"/>
      <c r="E31" s="335">
        <f>'Expenses HIJKLMN'!G75+'Expenses HIJKLMN'!G88</f>
        <v>0</v>
      </c>
      <c r="F31" s="215" t="s">
        <v>17</v>
      </c>
      <c r="G31" s="226"/>
      <c r="H31" s="211"/>
      <c r="I31" s="216" t="s">
        <v>30</v>
      </c>
    </row>
    <row r="32" spans="1:9" ht="16.5" thickBot="1">
      <c r="A32" s="362" t="s">
        <v>298</v>
      </c>
      <c r="B32" s="218"/>
      <c r="C32" s="218"/>
      <c r="D32" s="218"/>
      <c r="E32" s="267"/>
      <c r="F32" s="218"/>
      <c r="G32" s="218"/>
      <c r="H32" s="218"/>
      <c r="I32" s="227"/>
    </row>
    <row r="33" spans="1:9" ht="16.5" thickBot="1">
      <c r="A33" s="210" t="s">
        <v>310</v>
      </c>
      <c r="B33" s="226"/>
      <c r="C33" s="226"/>
      <c r="D33" s="226"/>
      <c r="E33" s="335">
        <f>'Expenses HIJKLMN'!G76+'Expenses HIJKLMN'!G78+'Expenses HIJKLMN'!G89+'Expenses HIJKLMN'!G91</f>
        <v>0</v>
      </c>
      <c r="F33" s="215" t="s">
        <v>17</v>
      </c>
      <c r="G33" s="226"/>
      <c r="H33" s="211"/>
      <c r="I33" s="216" t="s">
        <v>31</v>
      </c>
    </row>
    <row r="34" spans="1:9" ht="16.5" thickBot="1">
      <c r="A34" s="464" t="s">
        <v>311</v>
      </c>
      <c r="B34" s="465"/>
      <c r="C34" s="465"/>
      <c r="D34" s="465"/>
      <c r="E34" s="465"/>
      <c r="F34" s="465"/>
      <c r="G34" s="465"/>
      <c r="H34" s="218"/>
      <c r="I34" s="227"/>
    </row>
    <row r="35" spans="1:9" ht="16.5" thickBot="1">
      <c r="A35" s="210" t="s">
        <v>314</v>
      </c>
      <c r="B35" s="226"/>
      <c r="C35" s="226"/>
      <c r="D35" s="226"/>
      <c r="E35" s="335">
        <f>'Expenses HIJKLMN'!G74</f>
        <v>0</v>
      </c>
      <c r="F35" s="215" t="s">
        <v>17</v>
      </c>
      <c r="G35" s="226"/>
      <c r="H35" s="211"/>
      <c r="I35" s="216" t="s">
        <v>32</v>
      </c>
    </row>
    <row r="36" spans="1:9" ht="16.5" thickBot="1">
      <c r="A36" s="362" t="s">
        <v>315</v>
      </c>
      <c r="B36" s="218"/>
      <c r="C36" s="218"/>
      <c r="D36" s="218"/>
      <c r="E36" s="267"/>
      <c r="F36" s="218"/>
      <c r="G36" s="218"/>
      <c r="H36" s="218"/>
      <c r="I36" s="227"/>
    </row>
    <row r="37" spans="1:9" ht="16.5" thickBot="1">
      <c r="A37" s="213" t="s">
        <v>317</v>
      </c>
      <c r="B37" s="226"/>
      <c r="C37" s="226"/>
      <c r="D37" s="226"/>
      <c r="E37" s="335">
        <f>'Expenses HIJKLMN'!G77+'Expenses HIJKLMN'!G90</f>
        <v>0</v>
      </c>
      <c r="F37" s="215" t="s">
        <v>17</v>
      </c>
      <c r="G37" s="226"/>
      <c r="H37" s="211"/>
      <c r="I37" s="216" t="s">
        <v>33</v>
      </c>
    </row>
    <row r="38" spans="1:9" ht="16.5" thickBot="1">
      <c r="A38" s="362" t="s">
        <v>316</v>
      </c>
      <c r="B38" s="218"/>
      <c r="C38" s="218"/>
      <c r="D38" s="218"/>
      <c r="E38" s="266"/>
      <c r="F38" s="218"/>
      <c r="G38" s="218"/>
      <c r="H38" s="218"/>
      <c r="I38" s="227"/>
    </row>
    <row r="39" spans="1:9" ht="16.5" thickBot="1">
      <c r="A39" s="210" t="s">
        <v>318</v>
      </c>
      <c r="B39" s="226"/>
      <c r="C39" s="226"/>
      <c r="D39" s="226"/>
      <c r="E39" s="335">
        <f>'Expenses HIJKLMN'!G81+'Expenses HIJKLMN'!G94</f>
        <v>0</v>
      </c>
      <c r="F39" s="215" t="s">
        <v>17</v>
      </c>
      <c r="G39" s="226"/>
      <c r="H39" s="211"/>
      <c r="I39" s="216" t="s">
        <v>34</v>
      </c>
    </row>
    <row r="40" spans="1:9" ht="16.5" thickBot="1">
      <c r="A40" s="362" t="s">
        <v>330</v>
      </c>
      <c r="B40" s="218"/>
      <c r="C40" s="218"/>
      <c r="D40" s="218"/>
      <c r="F40" s="218"/>
      <c r="G40" s="218"/>
      <c r="H40" s="218"/>
      <c r="I40" s="227"/>
    </row>
    <row r="41" spans="1:9" ht="16.5" thickBot="1">
      <c r="A41" s="210" t="s">
        <v>321</v>
      </c>
      <c r="B41" s="226"/>
      <c r="C41" s="226"/>
      <c r="D41" s="226"/>
      <c r="E41" s="335">
        <f>SUM('Expenses HIJKLMN'!G79+'Expenses HIJKLMN'!G80)+SUM('Expenses HIJKLMN'!G92+'Expenses HIJKLMN'!G93)</f>
        <v>0</v>
      </c>
      <c r="F41" s="215" t="s">
        <v>17</v>
      </c>
      <c r="G41" s="226"/>
      <c r="H41" s="211"/>
      <c r="I41" s="216" t="s">
        <v>35</v>
      </c>
    </row>
    <row r="42" spans="1:9" ht="16.5" thickBot="1">
      <c r="A42" s="362" t="s">
        <v>322</v>
      </c>
      <c r="B42" s="218"/>
      <c r="C42" s="218"/>
      <c r="D42" s="218"/>
      <c r="E42" s="267"/>
      <c r="F42" s="218"/>
      <c r="G42" s="218"/>
      <c r="H42" s="218"/>
      <c r="I42" s="227"/>
    </row>
    <row r="43" spans="1:9" ht="16.5" thickBot="1">
      <c r="A43" s="210" t="s">
        <v>323</v>
      </c>
      <c r="B43" s="226"/>
      <c r="C43" s="226"/>
      <c r="D43" s="226"/>
      <c r="E43" s="335">
        <f>'Expenses HIJKLMN'!G82+'Expenses HIJKLMN'!G95+'Expenses HIJKLMN'!G98</f>
        <v>0</v>
      </c>
      <c r="F43" s="215" t="s">
        <v>17</v>
      </c>
      <c r="G43" s="226"/>
      <c r="H43" s="211"/>
      <c r="I43" s="216" t="s">
        <v>36</v>
      </c>
    </row>
    <row r="44" spans="1:9" ht="16.5" thickBot="1">
      <c r="A44" s="362" t="s">
        <v>324</v>
      </c>
      <c r="B44" s="218"/>
      <c r="C44" s="218"/>
      <c r="D44" s="218"/>
      <c r="E44" s="267"/>
      <c r="F44" s="218"/>
      <c r="G44" s="218"/>
      <c r="H44" s="218"/>
      <c r="I44" s="227"/>
    </row>
    <row r="45" spans="1:9" ht="16.5" thickBot="1">
      <c r="A45" s="213" t="s">
        <v>327</v>
      </c>
      <c r="B45" s="226"/>
      <c r="C45" s="226"/>
      <c r="D45" s="226"/>
      <c r="E45" s="335">
        <f>'Expenses HIJKLMN'!G36+'Expenses HIJKLMN'!G84</f>
        <v>0</v>
      </c>
      <c r="F45" s="215" t="s">
        <v>17</v>
      </c>
      <c r="G45" s="226"/>
      <c r="H45" s="211"/>
      <c r="I45" s="216" t="s">
        <v>37</v>
      </c>
    </row>
    <row r="46" spans="1:9" ht="15.75">
      <c r="A46" s="364" t="s">
        <v>331</v>
      </c>
      <c r="B46" s="365"/>
      <c r="C46" s="211"/>
      <c r="D46" s="211"/>
      <c r="E46" s="211"/>
      <c r="F46" s="211"/>
      <c r="G46" s="211"/>
      <c r="H46" s="211"/>
      <c r="I46" s="216"/>
    </row>
    <row r="47" spans="1:9" ht="16.5" thickBot="1">
      <c r="A47" s="362" t="s">
        <v>325</v>
      </c>
      <c r="B47" s="366"/>
      <c r="C47" s="218"/>
      <c r="D47" s="218"/>
      <c r="E47" s="218"/>
      <c r="F47" s="218"/>
      <c r="G47" s="218"/>
      <c r="H47" s="218"/>
      <c r="I47" s="227"/>
    </row>
    <row r="48" spans="1:9" ht="16.5" thickBot="1">
      <c r="A48" s="213" t="s">
        <v>328</v>
      </c>
      <c r="B48" s="211"/>
      <c r="C48" s="211"/>
      <c r="D48" s="211"/>
      <c r="E48" s="211"/>
      <c r="F48" s="211"/>
      <c r="G48" s="264">
        <f>SUM(E22:E47)</f>
        <v>0</v>
      </c>
      <c r="H48" s="215" t="s">
        <v>17</v>
      </c>
      <c r="I48" s="216" t="s">
        <v>38</v>
      </c>
    </row>
    <row r="49" spans="1:9" ht="15.75">
      <c r="A49" s="364" t="s">
        <v>326</v>
      </c>
      <c r="B49" s="211"/>
      <c r="C49" s="211"/>
      <c r="D49" s="211"/>
      <c r="E49" s="211"/>
      <c r="F49" s="211"/>
      <c r="G49" s="270"/>
      <c r="H49" s="211"/>
      <c r="I49" s="212"/>
    </row>
    <row r="50" spans="1:9" ht="13.5" thickBot="1">
      <c r="A50" s="229"/>
      <c r="B50" s="230"/>
      <c r="C50" s="230"/>
      <c r="D50" s="230"/>
      <c r="E50" s="230"/>
      <c r="F50" s="230"/>
      <c r="G50" s="230"/>
      <c r="H50" s="230"/>
      <c r="I50" s="231"/>
    </row>
    <row r="52" ht="14.25">
      <c r="S52" s="152"/>
    </row>
    <row r="53" ht="14.25">
      <c r="S53" s="152"/>
    </row>
    <row r="54" ht="14.25">
      <c r="S54" s="152"/>
    </row>
    <row r="55" ht="14.25">
      <c r="S55" s="152"/>
    </row>
    <row r="56" ht="14.25">
      <c r="S56" s="152"/>
    </row>
    <row r="57" ht="14.25">
      <c r="S57" s="152"/>
    </row>
    <row r="58" ht="14.25">
      <c r="S58" s="152"/>
    </row>
    <row r="59" ht="14.25">
      <c r="S59" s="152"/>
    </row>
    <row r="60" ht="14.25">
      <c r="S60" s="152"/>
    </row>
    <row r="61" ht="14.25">
      <c r="S61" s="152"/>
    </row>
    <row r="62" ht="14.25">
      <c r="S62" s="152"/>
    </row>
    <row r="63" ht="14.25">
      <c r="S63" s="152"/>
    </row>
    <row r="64" ht="14.25">
      <c r="S64" s="152"/>
    </row>
    <row r="65" ht="14.25">
      <c r="S65" s="152"/>
    </row>
    <row r="66" ht="14.25">
      <c r="S66" s="152"/>
    </row>
    <row r="67" ht="14.25">
      <c r="S67" s="152"/>
    </row>
    <row r="68" ht="14.25">
      <c r="S68" s="152"/>
    </row>
    <row r="69" ht="14.25">
      <c r="S69" s="152"/>
    </row>
    <row r="70" ht="14.25">
      <c r="S70" s="152"/>
    </row>
    <row r="71" ht="14.25">
      <c r="S71" s="152"/>
    </row>
    <row r="72" ht="14.25">
      <c r="S72" s="152"/>
    </row>
  </sheetData>
  <sheetProtection/>
  <mergeCells count="8">
    <mergeCell ref="A34:G34"/>
    <mergeCell ref="A9:G9"/>
    <mergeCell ref="A1:I1"/>
    <mergeCell ref="A4:I4"/>
    <mergeCell ref="A5:I5"/>
    <mergeCell ref="A6:E6"/>
    <mergeCell ref="A23:I23"/>
    <mergeCell ref="A24:I24"/>
  </mergeCells>
  <printOptions gridLines="1"/>
  <pageMargins left="0.31496062992125984" right="0.31496062992125984" top="0.31496062992125984" bottom="0.31496062992125984" header="0" footer="0"/>
  <pageSetup blackAndWhite="1"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5.00390625" style="371" customWidth="1"/>
    <col min="2" max="3" width="11.421875" style="371" customWidth="1"/>
    <col min="4" max="4" width="6.8515625" style="371" customWidth="1"/>
    <col min="5" max="5" width="9.421875" style="371" customWidth="1"/>
    <col min="6" max="6" width="13.7109375" style="371" customWidth="1"/>
    <col min="7" max="7" width="17.8515625" style="371" customWidth="1"/>
    <col min="8" max="8" width="18.00390625" style="371" customWidth="1"/>
    <col min="9" max="9" width="6.57421875" style="371" customWidth="1"/>
    <col min="10" max="10" width="11.421875" style="371" customWidth="1"/>
    <col min="11" max="11" width="5.00390625" style="371" customWidth="1"/>
    <col min="12" max="12" width="11.421875" style="371" customWidth="1"/>
    <col min="13" max="13" width="5.7109375" style="371" customWidth="1"/>
    <col min="14" max="14" width="43.421875" style="371" customWidth="1"/>
    <col min="15" max="15" width="73.57421875" style="379" customWidth="1"/>
    <col min="16" max="16" width="8.00390625" style="379" customWidth="1"/>
    <col min="17" max="16384" width="9.140625" style="371" customWidth="1"/>
  </cols>
  <sheetData>
    <row r="1" spans="1:16" ht="15.75">
      <c r="A1" s="479" t="s">
        <v>333</v>
      </c>
      <c r="B1" s="479"/>
      <c r="C1" s="479"/>
      <c r="D1" s="479"/>
      <c r="E1" s="479"/>
      <c r="F1" s="479"/>
      <c r="G1" s="479"/>
      <c r="H1" s="479"/>
      <c r="K1" s="372" t="s">
        <v>45</v>
      </c>
      <c r="L1" s="367"/>
      <c r="O1" s="371"/>
      <c r="P1" s="371"/>
    </row>
    <row r="2" spans="1:16" ht="15">
      <c r="A2" s="367"/>
      <c r="B2" s="367"/>
      <c r="C2" s="367"/>
      <c r="K2" s="372"/>
      <c r="L2" s="368"/>
      <c r="O2" s="371"/>
      <c r="P2" s="371"/>
    </row>
    <row r="3" spans="1:16" ht="15">
      <c r="A3" s="480" t="s">
        <v>335</v>
      </c>
      <c r="B3" s="480"/>
      <c r="C3" s="480"/>
      <c r="D3" s="480"/>
      <c r="E3" s="480"/>
      <c r="F3" s="480"/>
      <c r="G3" s="480"/>
      <c r="H3" s="480"/>
      <c r="K3" s="372" t="s">
        <v>45</v>
      </c>
      <c r="L3" s="369" t="s">
        <v>381</v>
      </c>
      <c r="O3" s="371"/>
      <c r="P3" s="371"/>
    </row>
    <row r="4" spans="1:16" ht="15">
      <c r="A4" s="367"/>
      <c r="B4" s="367"/>
      <c r="C4" s="367"/>
      <c r="K4" s="372"/>
      <c r="L4" s="367"/>
      <c r="O4" s="371"/>
      <c r="P4" s="371"/>
    </row>
    <row r="5" spans="1:16" ht="15">
      <c r="A5" s="367" t="s">
        <v>334</v>
      </c>
      <c r="B5" s="367"/>
      <c r="C5" s="367"/>
      <c r="O5" s="371"/>
      <c r="P5" s="371"/>
    </row>
    <row r="6" spans="1:16" ht="15.75" thickBot="1">
      <c r="A6" s="367"/>
      <c r="B6" s="367"/>
      <c r="C6" s="367"/>
      <c r="O6" s="371"/>
      <c r="P6" s="371"/>
    </row>
    <row r="7" spans="1:16" ht="15.75" thickBot="1">
      <c r="A7" s="371" t="s">
        <v>355</v>
      </c>
      <c r="K7" s="373">
        <v>12</v>
      </c>
      <c r="L7" s="374">
        <f>SUM('Revenue EFG'!G6:G19)-L12</f>
        <v>0</v>
      </c>
      <c r="O7" s="371"/>
      <c r="P7" s="371"/>
    </row>
    <row r="8" spans="1:16" ht="15.75" thickBot="1">
      <c r="A8" s="371" t="s">
        <v>354</v>
      </c>
      <c r="I8" s="373" t="s">
        <v>46</v>
      </c>
      <c r="J8" s="375" t="s">
        <v>63</v>
      </c>
      <c r="O8" s="371"/>
      <c r="P8" s="371"/>
    </row>
    <row r="9" spans="1:16" ht="15.75" thickBot="1">
      <c r="A9" s="371" t="s">
        <v>336</v>
      </c>
      <c r="K9" s="373">
        <v>13</v>
      </c>
      <c r="L9" s="374">
        <f>'Revenue EFG'!G34</f>
        <v>0</v>
      </c>
      <c r="O9" s="371"/>
      <c r="P9" s="371"/>
    </row>
    <row r="10" spans="1:16" ht="15" thickBot="1">
      <c r="A10" s="371" t="s">
        <v>337</v>
      </c>
      <c r="O10" s="371"/>
      <c r="P10" s="371"/>
    </row>
    <row r="11" spans="1:16" ht="15.75" thickBot="1">
      <c r="A11" s="371" t="s">
        <v>338</v>
      </c>
      <c r="I11" s="373" t="s">
        <v>47</v>
      </c>
      <c r="J11" s="375" t="s">
        <v>63</v>
      </c>
      <c r="O11" s="371"/>
      <c r="P11" s="371"/>
    </row>
    <row r="12" spans="1:16" ht="15.75" thickBot="1">
      <c r="A12" s="371" t="s">
        <v>339</v>
      </c>
      <c r="K12" s="373">
        <v>14</v>
      </c>
      <c r="L12" s="376">
        <f>'Revenue EFG'!G7+SUM('Revenue EFG'!G16:G16)</f>
        <v>0</v>
      </c>
      <c r="O12" s="371"/>
      <c r="P12" s="371"/>
    </row>
    <row r="13" spans="1:16" ht="15.75" thickBot="1">
      <c r="A13" s="371" t="s">
        <v>340</v>
      </c>
      <c r="K13" s="373">
        <v>15</v>
      </c>
      <c r="L13" s="376">
        <f>SUM('Revenue EFG'!G39:G41)</f>
        <v>0</v>
      </c>
      <c r="O13" s="371"/>
      <c r="P13" s="371"/>
    </row>
    <row r="14" spans="1:16" ht="15" thickBot="1">
      <c r="A14" s="371" t="s">
        <v>341</v>
      </c>
      <c r="O14" s="371"/>
      <c r="P14" s="371"/>
    </row>
    <row r="15" spans="1:16" ht="15.75" thickBot="1">
      <c r="A15" s="371" t="s">
        <v>345</v>
      </c>
      <c r="B15" s="371" t="s">
        <v>342</v>
      </c>
      <c r="I15" s="373" t="s">
        <v>48</v>
      </c>
      <c r="J15" s="376">
        <f>'Revenue EFG'!G39</f>
        <v>0</v>
      </c>
      <c r="O15" s="371"/>
      <c r="P15" s="371"/>
    </row>
    <row r="16" spans="1:16" ht="15.75" thickBot="1">
      <c r="A16" s="371" t="s">
        <v>345</v>
      </c>
      <c r="B16" s="371" t="s">
        <v>343</v>
      </c>
      <c r="I16" s="373" t="s">
        <v>49</v>
      </c>
      <c r="J16" s="376">
        <f>'Revenue EFG'!G40</f>
        <v>0</v>
      </c>
      <c r="O16" s="371"/>
      <c r="P16" s="371"/>
    </row>
    <row r="17" spans="1:16" ht="15.75" thickBot="1">
      <c r="A17" s="371" t="s">
        <v>345</v>
      </c>
      <c r="B17" s="371" t="s">
        <v>344</v>
      </c>
      <c r="I17" s="373" t="s">
        <v>50</v>
      </c>
      <c r="J17" s="376">
        <f>'Revenue EFG'!G41</f>
        <v>0</v>
      </c>
      <c r="O17" s="371"/>
      <c r="P17" s="371"/>
    </row>
    <row r="18" spans="1:12" s="393" customFormat="1" ht="15.75" thickBot="1">
      <c r="A18" s="393" t="s">
        <v>356</v>
      </c>
      <c r="K18" s="394">
        <v>16</v>
      </c>
      <c r="L18" s="395">
        <f>'Revenue EFG'!G44</f>
        <v>0</v>
      </c>
    </row>
    <row r="19" spans="1:16" ht="15.75" thickBot="1">
      <c r="A19" s="371" t="s">
        <v>346</v>
      </c>
      <c r="K19" s="373">
        <v>17</v>
      </c>
      <c r="L19" s="374">
        <f>'Revenue EFG'!G36</f>
        <v>0</v>
      </c>
      <c r="O19" s="371"/>
      <c r="P19" s="371"/>
    </row>
    <row r="20" spans="1:16" ht="15.75" thickBot="1">
      <c r="A20" s="371" t="s">
        <v>347</v>
      </c>
      <c r="K20" s="373">
        <v>18</v>
      </c>
      <c r="L20" s="374">
        <f>'Revenue EFG'!G37</f>
        <v>0</v>
      </c>
      <c r="O20" s="371"/>
      <c r="P20" s="371"/>
    </row>
    <row r="21" spans="1:16" ht="15.75" thickBot="1">
      <c r="A21" s="371" t="s">
        <v>348</v>
      </c>
      <c r="K21" s="373">
        <v>19</v>
      </c>
      <c r="L21" s="375" t="s">
        <v>63</v>
      </c>
      <c r="O21" s="371"/>
      <c r="P21" s="377" t="s">
        <v>0</v>
      </c>
    </row>
    <row r="22" spans="1:16" ht="15.75" thickBot="1">
      <c r="A22" s="371" t="s">
        <v>349</v>
      </c>
      <c r="K22" s="373">
        <v>20</v>
      </c>
      <c r="L22" s="374">
        <f>SUM('Revenue EFG'!G23:G30)</f>
        <v>0</v>
      </c>
      <c r="O22" s="371"/>
      <c r="P22" s="378">
        <v>43100</v>
      </c>
    </row>
    <row r="23" spans="1:16" ht="15.75" thickBot="1">
      <c r="A23" s="371" t="s">
        <v>357</v>
      </c>
      <c r="K23" s="373">
        <v>21</v>
      </c>
      <c r="L23" s="374">
        <f>'Revenue EFG'!G42</f>
        <v>0</v>
      </c>
      <c r="O23" s="371"/>
      <c r="P23" s="371"/>
    </row>
    <row r="24" spans="1:15" ht="15.75" thickBot="1">
      <c r="A24" s="371" t="s">
        <v>350</v>
      </c>
      <c r="K24" s="373">
        <v>22</v>
      </c>
      <c r="L24" s="374">
        <f>'Revenue EFG'!G35</f>
        <v>0</v>
      </c>
      <c r="O24" s="371"/>
    </row>
    <row r="25" spans="1:16" s="393" customFormat="1" ht="15.75" thickBot="1">
      <c r="A25" s="393" t="s">
        <v>351</v>
      </c>
      <c r="K25" s="394">
        <v>23</v>
      </c>
      <c r="L25" s="395">
        <f>SUM('Revenue EFG'!G38)+SUM('Revenue EFG'!G43+'Revenue EFG'!G45)</f>
        <v>0</v>
      </c>
      <c r="P25" s="396"/>
    </row>
    <row r="26" spans="1:15" ht="15.75" thickBot="1">
      <c r="A26" s="371" t="s">
        <v>352</v>
      </c>
      <c r="H26" s="481" t="s">
        <v>353</v>
      </c>
      <c r="I26" s="481"/>
      <c r="J26" s="481"/>
      <c r="K26" s="373">
        <v>24</v>
      </c>
      <c r="L26" s="380">
        <f>SUM(L7:L25)</f>
        <v>0</v>
      </c>
      <c r="O26" s="371"/>
    </row>
    <row r="27" ht="14.25">
      <c r="O27" s="371"/>
    </row>
    <row r="28" spans="1:15" ht="15.75" thickBot="1">
      <c r="A28" s="367" t="s">
        <v>358</v>
      </c>
      <c r="B28" s="367"/>
      <c r="O28" s="371"/>
    </row>
    <row r="29" spans="1:15" ht="15.75" thickBot="1">
      <c r="A29" s="371" t="s">
        <v>359</v>
      </c>
      <c r="K29" s="373">
        <v>25</v>
      </c>
      <c r="L29" s="374">
        <f>'Expenses HIJKLMN'!G10</f>
        <v>0</v>
      </c>
      <c r="O29" s="371"/>
    </row>
    <row r="30" spans="1:15" ht="15.75" thickBot="1">
      <c r="A30" s="371" t="s">
        <v>360</v>
      </c>
      <c r="K30" s="373">
        <v>26</v>
      </c>
      <c r="L30" s="374">
        <f>'Expenses HIJKLMN'!G9+'Expenses HIJKLMN'!G51+'Expenses HIJKLMN'!G52</f>
        <v>0</v>
      </c>
      <c r="O30" s="371"/>
    </row>
    <row r="31" spans="1:15" ht="15.75" thickBot="1">
      <c r="A31" s="371" t="s">
        <v>361</v>
      </c>
      <c r="K31" s="373">
        <v>27</v>
      </c>
      <c r="L31" s="374">
        <f>'Expenses HIJKLMN'!G36</f>
        <v>0</v>
      </c>
      <c r="O31" s="371"/>
    </row>
    <row r="32" spans="1:15" ht="15.75" thickBot="1">
      <c r="A32" s="371" t="s">
        <v>362</v>
      </c>
      <c r="K32" s="373">
        <v>28</v>
      </c>
      <c r="L32" s="374">
        <f>'Expenses HIJKLMN'!G19-'Expenses HIJKLMN'!G10-'Expenses HIJKLMN'!G11-'Expenses HIJKLMN'!G12</f>
        <v>0</v>
      </c>
      <c r="O32" s="371"/>
    </row>
    <row r="33" spans="1:15" ht="15.75" thickBot="1">
      <c r="A33" s="371" t="s">
        <v>363</v>
      </c>
      <c r="K33" s="373">
        <v>29</v>
      </c>
      <c r="L33" s="374">
        <f>'Expenses HIJKLMN'!G71</f>
        <v>0</v>
      </c>
      <c r="O33" s="371"/>
    </row>
    <row r="34" spans="1:15" ht="15.75" thickBot="1">
      <c r="A34" s="371" t="s">
        <v>364</v>
      </c>
      <c r="K34" s="373">
        <v>30</v>
      </c>
      <c r="L34" s="374">
        <f>'Expenses HIJKLMN'!G11+'Expenses HIJKLMN'!G12</f>
        <v>0</v>
      </c>
      <c r="O34" s="371"/>
    </row>
    <row r="35" spans="1:15" ht="15.75" thickBot="1">
      <c r="A35" s="371" t="s">
        <v>365</v>
      </c>
      <c r="K35" s="373">
        <v>31</v>
      </c>
      <c r="L35" s="374">
        <f>'Expenses HIJKLMN'!G26</f>
        <v>0</v>
      </c>
      <c r="O35" s="371"/>
    </row>
    <row r="36" spans="1:15" ht="15.75" thickBot="1">
      <c r="A36" s="371" t="s">
        <v>366</v>
      </c>
      <c r="K36" s="373">
        <v>32</v>
      </c>
      <c r="L36" s="374">
        <f>'Expenses HIJKLMN'!G27-'Expenses HIJKLMN'!G26</f>
        <v>0</v>
      </c>
      <c r="O36" s="371"/>
    </row>
    <row r="37" spans="1:15" ht="15.75" thickBot="1">
      <c r="A37" s="371" t="s">
        <v>367</v>
      </c>
      <c r="K37" s="373">
        <v>33</v>
      </c>
      <c r="L37" s="374">
        <f>SUM('Expenses HIJKLMN'!G53:G55)</f>
        <v>0</v>
      </c>
      <c r="O37" s="371"/>
    </row>
    <row r="38" spans="1:15" ht="15.75" thickBot="1">
      <c r="A38" s="371" t="s">
        <v>368</v>
      </c>
      <c r="K38" s="373">
        <v>34</v>
      </c>
      <c r="L38" s="374">
        <f>SUM('Expenses HIJKLMN'!G85+'Expenses HIJKLMN'!G99)-'Charities list'!G23</f>
        <v>0</v>
      </c>
      <c r="O38" s="371"/>
    </row>
    <row r="39" spans="1:15" ht="15.75" thickBot="1">
      <c r="A39" s="371" t="s">
        <v>369</v>
      </c>
      <c r="K39" s="373">
        <v>35</v>
      </c>
      <c r="L39" s="375" t="s">
        <v>63</v>
      </c>
      <c r="O39" s="371"/>
    </row>
    <row r="40" spans="1:15" ht="15.75" thickBot="1">
      <c r="A40" s="371" t="s">
        <v>370</v>
      </c>
      <c r="K40" s="373">
        <v>36</v>
      </c>
      <c r="L40" s="374">
        <f>SUM('Expenses HIJKLMN'!G39:G50)</f>
        <v>0</v>
      </c>
      <c r="O40" s="371"/>
    </row>
    <row r="41" spans="1:15" ht="15.75" thickBot="1">
      <c r="A41" s="371" t="s">
        <v>371</v>
      </c>
      <c r="J41" s="370" t="s">
        <v>51</v>
      </c>
      <c r="K41" s="373">
        <v>37</v>
      </c>
      <c r="L41" s="380">
        <f>SUM(L29:L40)</f>
        <v>0</v>
      </c>
      <c r="O41" s="371"/>
    </row>
    <row r="42" spans="10:15" ht="15" hidden="1">
      <c r="J42" s="370"/>
      <c r="K42" s="370"/>
      <c r="O42" s="371"/>
    </row>
    <row r="43" spans="1:15" ht="15.75" thickBot="1">
      <c r="A43" s="371" t="s">
        <v>377</v>
      </c>
      <c r="J43" s="370"/>
      <c r="K43" s="370"/>
      <c r="L43" s="370"/>
      <c r="O43" s="371"/>
    </row>
    <row r="44" spans="1:15" ht="15.75" thickBot="1">
      <c r="A44" s="371" t="s">
        <v>345</v>
      </c>
      <c r="B44" s="371" t="s">
        <v>372</v>
      </c>
      <c r="I44" s="373" t="s">
        <v>52</v>
      </c>
      <c r="J44" s="381">
        <f>L41*0.85</f>
        <v>0</v>
      </c>
      <c r="K44" s="370"/>
      <c r="L44" s="370"/>
      <c r="O44" s="371"/>
    </row>
    <row r="45" spans="1:15" ht="15.75" thickBot="1">
      <c r="A45" s="371" t="s">
        <v>345</v>
      </c>
      <c r="B45" s="371" t="s">
        <v>376</v>
      </c>
      <c r="I45" s="373" t="s">
        <v>53</v>
      </c>
      <c r="J45" s="381">
        <f>L41*0.1</f>
        <v>0</v>
      </c>
      <c r="K45" s="370"/>
      <c r="L45" s="370"/>
      <c r="O45" s="371"/>
    </row>
    <row r="46" spans="1:15" ht="15.75" thickBot="1">
      <c r="A46" s="371" t="s">
        <v>345</v>
      </c>
      <c r="B46" s="371" t="s">
        <v>373</v>
      </c>
      <c r="I46" s="373" t="s">
        <v>54</v>
      </c>
      <c r="J46" s="375" t="s">
        <v>63</v>
      </c>
      <c r="K46" s="370"/>
      <c r="L46" s="370"/>
      <c r="O46" s="371"/>
    </row>
    <row r="47" spans="1:15" ht="15.75" thickBot="1">
      <c r="A47" s="371" t="s">
        <v>345</v>
      </c>
      <c r="B47" s="371" t="s">
        <v>374</v>
      </c>
      <c r="I47" s="373" t="s">
        <v>55</v>
      </c>
      <c r="J47" s="375" t="s">
        <v>63</v>
      </c>
      <c r="K47" s="370"/>
      <c r="L47" s="370"/>
      <c r="O47" s="371"/>
    </row>
    <row r="48" spans="1:15" ht="15.75" thickBot="1">
      <c r="A48" s="371" t="s">
        <v>345</v>
      </c>
      <c r="B48" s="371" t="s">
        <v>375</v>
      </c>
      <c r="I48" s="373" t="s">
        <v>56</v>
      </c>
      <c r="J48" s="381">
        <f>0.05*L41</f>
        <v>0</v>
      </c>
      <c r="K48" s="370"/>
      <c r="L48" s="370"/>
      <c r="O48" s="371"/>
    </row>
    <row r="49" spans="1:15" ht="14.25">
      <c r="A49" s="371" t="s">
        <v>378</v>
      </c>
      <c r="O49" s="371"/>
    </row>
    <row r="50" spans="1:15" ht="15.75" thickBot="1">
      <c r="A50" s="371" t="s">
        <v>379</v>
      </c>
      <c r="M50" s="382" t="s">
        <v>64</v>
      </c>
      <c r="O50" s="371"/>
    </row>
    <row r="51" spans="11:15" ht="15.75" thickBot="1">
      <c r="K51" s="373">
        <v>38</v>
      </c>
      <c r="L51" s="381">
        <f>'Charities list'!G23</f>
        <v>0</v>
      </c>
      <c r="M51" s="382" t="s">
        <v>64</v>
      </c>
      <c r="O51" s="371"/>
    </row>
    <row r="52" spans="1:15" ht="15">
      <c r="A52" s="371" t="s">
        <v>380</v>
      </c>
      <c r="M52" s="382" t="s">
        <v>64</v>
      </c>
      <c r="O52" s="371"/>
    </row>
    <row r="53" spans="1:15" ht="15.75" thickBot="1">
      <c r="A53" s="371" t="s">
        <v>386</v>
      </c>
      <c r="M53" s="382" t="s">
        <v>64</v>
      </c>
      <c r="O53" s="371"/>
    </row>
    <row r="54" spans="1:15" ht="15.75" thickBot="1">
      <c r="A54" s="371" t="s">
        <v>383</v>
      </c>
      <c r="I54" s="373" t="s">
        <v>57</v>
      </c>
      <c r="J54" s="375" t="s">
        <v>63</v>
      </c>
      <c r="M54" s="382" t="s">
        <v>64</v>
      </c>
      <c r="O54" s="371"/>
    </row>
    <row r="55" spans="13:15" ht="15.75" hidden="1" thickBot="1">
      <c r="M55" s="382" t="s">
        <v>64</v>
      </c>
      <c r="O55" s="371"/>
    </row>
    <row r="56" spans="1:13" ht="15.75" thickBot="1">
      <c r="A56" s="371" t="s">
        <v>384</v>
      </c>
      <c r="F56" s="482" t="s">
        <v>385</v>
      </c>
      <c r="G56" s="482"/>
      <c r="H56" s="482"/>
      <c r="I56" s="482"/>
      <c r="J56" s="482"/>
      <c r="K56" s="373">
        <v>39</v>
      </c>
      <c r="L56" s="380">
        <f>SUM(L41+L51)</f>
        <v>0</v>
      </c>
      <c r="M56" s="382" t="s">
        <v>64</v>
      </c>
    </row>
    <row r="57" spans="1:13" ht="15">
      <c r="A57" s="383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2" t="s">
        <v>64</v>
      </c>
    </row>
    <row r="58" spans="1:16" ht="15">
      <c r="A58" s="367" t="s">
        <v>44</v>
      </c>
      <c r="B58" s="367"/>
      <c r="C58" s="367"/>
      <c r="K58" s="372" t="s">
        <v>45</v>
      </c>
      <c r="L58" s="367" t="s">
        <v>382</v>
      </c>
      <c r="O58" s="371"/>
      <c r="P58" s="371"/>
    </row>
    <row r="59" spans="1:13" ht="15">
      <c r="A59" s="367"/>
      <c r="B59" s="367"/>
      <c r="C59" s="367"/>
      <c r="K59" s="372"/>
      <c r="L59" s="367"/>
      <c r="M59" s="384"/>
    </row>
    <row r="60" spans="1:13" ht="15">
      <c r="A60" s="367" t="s">
        <v>387</v>
      </c>
      <c r="B60" s="367"/>
      <c r="C60" s="367"/>
      <c r="M60" s="384"/>
    </row>
    <row r="61" spans="1:3" ht="15.75" thickBot="1">
      <c r="A61" s="367"/>
      <c r="B61" s="367"/>
      <c r="C61" s="367"/>
    </row>
    <row r="62" spans="1:13" ht="15.75" thickBot="1">
      <c r="A62" s="371" t="s">
        <v>388</v>
      </c>
      <c r="K62" s="373">
        <v>40</v>
      </c>
      <c r="L62" s="385">
        <f>Report!D7+Report!D8</f>
        <v>0</v>
      </c>
      <c r="M62" s="370"/>
    </row>
    <row r="63" spans="1:12" ht="15.75" thickBot="1">
      <c r="A63" s="371" t="s">
        <v>389</v>
      </c>
      <c r="K63" s="373">
        <v>41</v>
      </c>
      <c r="L63" s="375" t="s">
        <v>63</v>
      </c>
    </row>
    <row r="64" spans="1:12" ht="15.75" thickBot="1">
      <c r="A64" s="371" t="s">
        <v>390</v>
      </c>
      <c r="K64" s="373">
        <v>42</v>
      </c>
      <c r="L64" s="385">
        <f>Report!D10</f>
        <v>0</v>
      </c>
    </row>
    <row r="65" spans="1:12" ht="15.75" thickBot="1">
      <c r="A65" s="371" t="s">
        <v>395</v>
      </c>
      <c r="K65" s="373">
        <v>43</v>
      </c>
      <c r="L65" s="385">
        <f>Report!D9</f>
        <v>0</v>
      </c>
    </row>
    <row r="66" spans="1:12" ht="15.75" thickBot="1">
      <c r="A66" s="371" t="s">
        <v>391</v>
      </c>
      <c r="K66" s="373">
        <v>44</v>
      </c>
      <c r="L66" s="385">
        <f>Report!D11</f>
        <v>0</v>
      </c>
    </row>
    <row r="67" spans="1:12" ht="15.75" thickBot="1">
      <c r="A67" s="371" t="s">
        <v>392</v>
      </c>
      <c r="K67" s="373">
        <v>45</v>
      </c>
      <c r="L67" s="385">
        <f>Report!D13</f>
        <v>0</v>
      </c>
    </row>
    <row r="68" spans="1:12" ht="15.75" thickBot="1">
      <c r="A68" s="371" t="s">
        <v>293</v>
      </c>
      <c r="K68" s="373">
        <v>46</v>
      </c>
      <c r="L68" s="385">
        <f>Report!D12</f>
        <v>0</v>
      </c>
    </row>
    <row r="69" spans="1:12" ht="15.75" thickBot="1">
      <c r="A69" s="371" t="s">
        <v>393</v>
      </c>
      <c r="J69" s="368" t="s">
        <v>394</v>
      </c>
      <c r="K69" s="373">
        <v>47</v>
      </c>
      <c r="L69" s="380">
        <f>SUM(L62:L68)</f>
        <v>0</v>
      </c>
    </row>
    <row r="71" spans="1:2" ht="15">
      <c r="A71" s="367" t="s">
        <v>396</v>
      </c>
      <c r="B71" s="367"/>
    </row>
    <row r="72" ht="15" thickBot="1"/>
    <row r="73" spans="1:12" ht="15.75" thickBot="1">
      <c r="A73" s="371" t="s">
        <v>397</v>
      </c>
      <c r="K73" s="373">
        <v>50</v>
      </c>
      <c r="L73" s="385">
        <f>SUM(Report!D15:D17)</f>
        <v>0</v>
      </c>
    </row>
    <row r="74" spans="1:12" ht="15.75" thickBot="1">
      <c r="A74" s="371" t="s">
        <v>398</v>
      </c>
      <c r="K74" s="373">
        <v>51</v>
      </c>
      <c r="L74" s="375" t="s">
        <v>63</v>
      </c>
    </row>
    <row r="75" spans="1:14" ht="15.75" thickBot="1">
      <c r="A75" s="371" t="s">
        <v>399</v>
      </c>
      <c r="K75" s="373">
        <v>52</v>
      </c>
      <c r="L75" s="385">
        <f>SUM(Report!D18:D18)</f>
        <v>0</v>
      </c>
      <c r="M75" s="384"/>
      <c r="N75" s="384"/>
    </row>
    <row r="76" spans="1:12" ht="15.75" thickBot="1">
      <c r="A76" s="371" t="s">
        <v>400</v>
      </c>
      <c r="K76" s="373">
        <v>53</v>
      </c>
      <c r="L76" s="385">
        <f>SUM(Report!D19:D21)</f>
        <v>0</v>
      </c>
    </row>
    <row r="77" spans="1:12" ht="15.75" thickBot="1">
      <c r="A77" s="371" t="s">
        <v>401</v>
      </c>
      <c r="J77" s="368" t="s">
        <v>402</v>
      </c>
      <c r="K77" s="373">
        <v>54</v>
      </c>
      <c r="L77" s="380">
        <f>SUM(L73:L76)</f>
        <v>0</v>
      </c>
    </row>
    <row r="79" spans="1:2" ht="15">
      <c r="A79" s="367" t="s">
        <v>403</v>
      </c>
      <c r="B79" s="367"/>
    </row>
    <row r="80" ht="15" thickBot="1">
      <c r="B80" s="371" t="s">
        <v>406</v>
      </c>
    </row>
    <row r="81" spans="1:12" ht="15.75" thickBot="1">
      <c r="A81" s="371" t="s">
        <v>404</v>
      </c>
      <c r="K81" s="373">
        <v>55</v>
      </c>
      <c r="L81" s="387"/>
    </row>
    <row r="82" ht="15">
      <c r="A82" s="371" t="s">
        <v>405</v>
      </c>
    </row>
    <row r="84" ht="15" thickBot="1"/>
    <row r="85" spans="4:8" ht="15.75" thickBot="1">
      <c r="D85" s="373" t="s">
        <v>58</v>
      </c>
      <c r="F85" s="387"/>
      <c r="G85" s="477" t="s">
        <v>407</v>
      </c>
      <c r="H85" s="478"/>
    </row>
    <row r="86" spans="4:8" ht="15.75" thickBot="1">
      <c r="D86" s="373" t="s">
        <v>59</v>
      </c>
      <c r="F86" s="387"/>
      <c r="G86" s="477" t="s">
        <v>408</v>
      </c>
      <c r="H86" s="478"/>
    </row>
    <row r="87" spans="4:8" ht="15.75" thickBot="1">
      <c r="D87" s="373" t="s">
        <v>60</v>
      </c>
      <c r="F87" s="387"/>
      <c r="G87" s="477" t="s">
        <v>409</v>
      </c>
      <c r="H87" s="478"/>
    </row>
    <row r="88" spans="4:8" ht="15.75" thickBot="1">
      <c r="D88" s="373" t="s">
        <v>61</v>
      </c>
      <c r="F88" s="387"/>
      <c r="G88" s="477" t="s">
        <v>410</v>
      </c>
      <c r="H88" s="478"/>
    </row>
    <row r="89" spans="6:7" ht="15" thickBot="1">
      <c r="F89" s="384"/>
      <c r="G89" s="372"/>
    </row>
    <row r="90" spans="1:13" ht="15.75" thickBot="1">
      <c r="A90" s="373">
        <v>56</v>
      </c>
      <c r="B90" s="371" t="s">
        <v>413</v>
      </c>
      <c r="J90" s="386"/>
      <c r="K90" s="371" t="s">
        <v>411</v>
      </c>
      <c r="L90" s="387"/>
      <c r="M90" s="371" t="s">
        <v>412</v>
      </c>
    </row>
    <row r="91" ht="15">
      <c r="B91" s="371" t="s">
        <v>414</v>
      </c>
    </row>
    <row r="93" spans="1:2" ht="15">
      <c r="A93" s="373">
        <v>57</v>
      </c>
      <c r="B93" s="371" t="s">
        <v>415</v>
      </c>
    </row>
    <row r="95" spans="2:3" ht="15">
      <c r="B95" s="371" t="s">
        <v>416</v>
      </c>
      <c r="C95" s="371" t="s">
        <v>417</v>
      </c>
    </row>
    <row r="96" spans="2:3" ht="15">
      <c r="B96" s="371" t="s">
        <v>416</v>
      </c>
      <c r="C96" s="371" t="s">
        <v>418</v>
      </c>
    </row>
    <row r="97" spans="2:3" ht="15.75" thickBot="1">
      <c r="B97" s="371" t="s">
        <v>416</v>
      </c>
      <c r="C97" s="371" t="s">
        <v>419</v>
      </c>
    </row>
    <row r="98" spans="3:13" ht="15.75" thickBot="1">
      <c r="C98" s="371" t="s">
        <v>420</v>
      </c>
      <c r="J98" s="386"/>
      <c r="K98" s="371" t="s">
        <v>411</v>
      </c>
      <c r="L98" s="387"/>
      <c r="M98" s="371" t="s">
        <v>412</v>
      </c>
    </row>
  </sheetData>
  <sheetProtection/>
  <mergeCells count="8">
    <mergeCell ref="G87:H87"/>
    <mergeCell ref="G88:H88"/>
    <mergeCell ref="A1:H1"/>
    <mergeCell ref="A3:H3"/>
    <mergeCell ref="H26:J26"/>
    <mergeCell ref="F56:J56"/>
    <mergeCell ref="G85:H85"/>
    <mergeCell ref="G86:H86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5.57421875" style="0" customWidth="1"/>
    <col min="2" max="2" width="23.421875" style="0" customWidth="1"/>
    <col min="3" max="3" width="12.28125" style="0" customWidth="1"/>
    <col min="4" max="4" width="11.421875" style="0" customWidth="1"/>
    <col min="5" max="5" width="8.00390625" style="0" customWidth="1"/>
    <col min="6" max="6" width="9.7109375" style="0" customWidth="1"/>
    <col min="7" max="7" width="5.7109375" style="0" customWidth="1"/>
    <col min="8" max="8" width="7.57421875" style="0" customWidth="1"/>
    <col min="9" max="9" width="10.421875" style="0" bestFit="1" customWidth="1"/>
    <col min="10" max="10" width="7.57421875" style="0" customWidth="1"/>
    <col min="11" max="16384" width="9.140625" style="0" customWidth="1"/>
  </cols>
  <sheetData>
    <row r="1" spans="1:11" ht="18.75">
      <c r="A1" s="483" t="s">
        <v>421</v>
      </c>
      <c r="B1" s="484"/>
      <c r="C1" s="484"/>
      <c r="D1" s="484"/>
      <c r="E1" s="484"/>
      <c r="F1" s="484"/>
      <c r="G1" s="484"/>
      <c r="H1" s="484"/>
      <c r="I1" s="484"/>
      <c r="K1" s="232" t="s">
        <v>39</v>
      </c>
    </row>
    <row r="3" spans="1:9" ht="13.5" thickBot="1">
      <c r="A3" t="s">
        <v>422</v>
      </c>
      <c r="C3" s="486"/>
      <c r="D3" s="486"/>
      <c r="F3" s="485" t="s">
        <v>423</v>
      </c>
      <c r="G3" s="485"/>
      <c r="H3" s="485"/>
      <c r="I3" s="234">
        <v>43100</v>
      </c>
    </row>
    <row r="4" spans="3:9" ht="12.75">
      <c r="C4" s="226"/>
      <c r="D4" s="226"/>
      <c r="H4" s="233"/>
      <c r="I4" s="235"/>
    </row>
    <row r="5" spans="1:11" ht="21">
      <c r="A5" s="487" t="s">
        <v>424</v>
      </c>
      <c r="B5" s="487"/>
      <c r="C5" s="487"/>
      <c r="D5" s="487"/>
      <c r="E5" s="487"/>
      <c r="F5" s="237"/>
      <c r="G5" s="237"/>
      <c r="H5" s="237"/>
      <c r="I5" s="237"/>
      <c r="J5" s="237"/>
      <c r="K5" s="238"/>
    </row>
    <row r="6" ht="12.75">
      <c r="A6" t="s">
        <v>425</v>
      </c>
    </row>
    <row r="8" spans="1:11" ht="12.75">
      <c r="A8" s="239" t="s">
        <v>426</v>
      </c>
      <c r="B8" s="240"/>
      <c r="C8" s="240"/>
      <c r="D8" s="240"/>
      <c r="E8" s="240"/>
      <c r="F8" s="240"/>
      <c r="G8" s="240"/>
      <c r="H8" s="240"/>
      <c r="I8" s="240"/>
      <c r="J8" s="240"/>
      <c r="K8" s="241"/>
    </row>
    <row r="9" spans="1:11" ht="15">
      <c r="A9" s="242" t="s">
        <v>428</v>
      </c>
      <c r="B9" s="226" t="s">
        <v>427</v>
      </c>
      <c r="C9" s="226"/>
      <c r="D9" s="226"/>
      <c r="E9" s="226"/>
      <c r="F9" s="226"/>
      <c r="G9" s="226"/>
      <c r="H9" s="226"/>
      <c r="I9" s="226"/>
      <c r="J9" s="226"/>
      <c r="K9" s="243"/>
    </row>
    <row r="10" spans="1:11" ht="15">
      <c r="A10" s="242" t="s">
        <v>429</v>
      </c>
      <c r="B10" s="226" t="s">
        <v>431</v>
      </c>
      <c r="C10" s="226"/>
      <c r="D10" s="226"/>
      <c r="E10" s="226"/>
      <c r="F10" s="226"/>
      <c r="G10" s="226"/>
      <c r="H10" s="226"/>
      <c r="I10" s="226"/>
      <c r="J10" s="226"/>
      <c r="K10" s="243"/>
    </row>
    <row r="11" spans="1:11" ht="15">
      <c r="A11" s="244" t="s">
        <v>430</v>
      </c>
      <c r="B11" s="245" t="s">
        <v>432</v>
      </c>
      <c r="C11" s="245"/>
      <c r="D11" s="245"/>
      <c r="E11" s="245"/>
      <c r="F11" s="245"/>
      <c r="G11" s="245"/>
      <c r="H11" s="245"/>
      <c r="I11" s="245"/>
      <c r="J11" s="245"/>
      <c r="K11" s="246"/>
    </row>
    <row r="12" ht="13.5" thickBot="1"/>
    <row r="13" spans="1:11" ht="15">
      <c r="A13" s="247" t="s">
        <v>434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9"/>
    </row>
    <row r="14" spans="1:11" ht="15.75" thickBot="1">
      <c r="A14" s="250" t="s">
        <v>433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1"/>
    </row>
    <row r="15" spans="1:11" ht="15">
      <c r="A15" s="251"/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8">
      <c r="A16" s="252" t="s">
        <v>40</v>
      </c>
      <c r="B16" s="226" t="s">
        <v>437</v>
      </c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0" ht="18.75" thickBot="1">
      <c r="A17" s="251"/>
      <c r="B17" s="226"/>
      <c r="C17" s="226"/>
      <c r="D17" s="226"/>
      <c r="E17" s="226"/>
      <c r="F17" s="226"/>
      <c r="G17" s="226"/>
      <c r="H17" s="226"/>
      <c r="I17" s="226"/>
      <c r="J17" s="253">
        <v>4020</v>
      </c>
    </row>
    <row r="18" spans="1:11" ht="15.75" thickBot="1">
      <c r="A18" s="251"/>
      <c r="B18" s="226"/>
      <c r="C18" s="226"/>
      <c r="D18" s="226"/>
      <c r="E18" s="226"/>
      <c r="F18" s="226"/>
      <c r="G18" s="226"/>
      <c r="H18" s="226"/>
      <c r="I18" s="226"/>
      <c r="J18" s="254" t="s">
        <v>435</v>
      </c>
      <c r="K18" s="255"/>
    </row>
    <row r="19" spans="1:11" ht="15.75" thickBot="1">
      <c r="A19" s="251"/>
      <c r="B19" s="226"/>
      <c r="C19" s="226"/>
      <c r="D19" s="226"/>
      <c r="E19" s="226"/>
      <c r="F19" s="226"/>
      <c r="G19" s="226"/>
      <c r="H19" s="226"/>
      <c r="I19" s="226"/>
      <c r="J19" s="254" t="s">
        <v>436</v>
      </c>
      <c r="K19" s="255"/>
    </row>
    <row r="20" spans="1:11" ht="18">
      <c r="A20" s="252" t="s">
        <v>41</v>
      </c>
      <c r="B20" s="251" t="s">
        <v>438</v>
      </c>
      <c r="C20" s="251"/>
      <c r="D20" s="251"/>
      <c r="E20" s="226"/>
      <c r="F20" s="226"/>
      <c r="G20" s="226"/>
      <c r="H20" s="226"/>
      <c r="I20" s="226"/>
      <c r="J20" s="226"/>
      <c r="K20" s="226"/>
    </row>
    <row r="21" spans="1:11" ht="15">
      <c r="A21" s="251"/>
      <c r="B21" s="226" t="s">
        <v>439</v>
      </c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8.75" thickBot="1">
      <c r="A22" s="251"/>
      <c r="B22" s="226" t="s">
        <v>440</v>
      </c>
      <c r="C22" s="226"/>
      <c r="D22" s="226"/>
      <c r="E22" s="226"/>
      <c r="F22" s="226"/>
      <c r="G22" s="226"/>
      <c r="H22" s="226"/>
      <c r="I22" s="226"/>
      <c r="J22" s="253">
        <v>4050</v>
      </c>
      <c r="K22" s="226"/>
    </row>
    <row r="23" spans="1:11" ht="15.75" thickBot="1">
      <c r="A23" s="251"/>
      <c r="B23" s="226"/>
      <c r="C23" s="226"/>
      <c r="D23" s="226"/>
      <c r="E23" s="226"/>
      <c r="F23" s="226"/>
      <c r="G23" s="226"/>
      <c r="H23" s="255"/>
      <c r="I23" s="251" t="s">
        <v>411</v>
      </c>
      <c r="J23" s="255"/>
      <c r="K23" s="251" t="s">
        <v>412</v>
      </c>
    </row>
    <row r="24" spans="1:11" ht="15.75" thickBot="1">
      <c r="A24" s="251"/>
      <c r="B24" s="226"/>
      <c r="C24" s="226"/>
      <c r="D24" s="226"/>
      <c r="E24" s="226"/>
      <c r="F24" s="226"/>
      <c r="G24" s="226"/>
      <c r="H24" s="226"/>
      <c r="I24" s="251"/>
      <c r="J24" s="226"/>
      <c r="K24" s="251"/>
    </row>
    <row r="25" spans="1:11" ht="18.75" thickBot="1">
      <c r="A25" s="251"/>
      <c r="B25" s="251" t="s">
        <v>441</v>
      </c>
      <c r="C25" s="251"/>
      <c r="D25" s="251"/>
      <c r="E25" s="251"/>
      <c r="F25" s="226"/>
      <c r="G25" s="226"/>
      <c r="H25" s="226"/>
      <c r="I25" s="226"/>
      <c r="J25" s="253">
        <v>4200</v>
      </c>
      <c r="K25" s="255"/>
    </row>
    <row r="26" spans="1:11" ht="15.75" thickBot="1">
      <c r="A26" s="251"/>
      <c r="B26" s="251"/>
      <c r="C26" s="251"/>
      <c r="D26" s="251"/>
      <c r="E26" s="251"/>
      <c r="F26" s="226"/>
      <c r="G26" s="226"/>
      <c r="H26" s="226"/>
      <c r="I26" s="226"/>
      <c r="J26" s="226"/>
      <c r="K26" s="226"/>
    </row>
    <row r="27" spans="1:11" ht="18.75" thickBot="1">
      <c r="A27" s="251"/>
      <c r="B27" s="251" t="s">
        <v>442</v>
      </c>
      <c r="C27" s="226"/>
      <c r="D27" s="226"/>
      <c r="E27" s="226"/>
      <c r="F27" s="226"/>
      <c r="G27" s="226"/>
      <c r="H27" s="226"/>
      <c r="I27" s="226"/>
      <c r="J27" s="253">
        <v>4350</v>
      </c>
      <c r="K27" s="255"/>
    </row>
    <row r="28" spans="1:11" ht="15">
      <c r="A28" s="251"/>
      <c r="B28" s="251"/>
      <c r="C28" s="226"/>
      <c r="D28" s="226"/>
      <c r="E28" s="226"/>
      <c r="F28" s="226"/>
      <c r="G28" s="226"/>
      <c r="H28" s="226"/>
      <c r="I28" s="226"/>
      <c r="J28" s="226"/>
      <c r="K28" s="226"/>
    </row>
    <row r="29" spans="1:11" ht="18.75" thickBot="1">
      <c r="A29" s="251"/>
      <c r="B29" s="256" t="s">
        <v>443</v>
      </c>
      <c r="C29" s="226"/>
      <c r="D29" s="226"/>
      <c r="E29" s="226"/>
      <c r="F29" s="226"/>
      <c r="G29" s="226"/>
      <c r="H29" s="226"/>
      <c r="I29" s="226"/>
      <c r="J29" s="253">
        <v>4400</v>
      </c>
      <c r="K29" s="226"/>
    </row>
    <row r="30" spans="1:11" ht="15.75" thickBot="1">
      <c r="A30" s="251"/>
      <c r="B30" s="256"/>
      <c r="C30" s="226"/>
      <c r="D30" s="226"/>
      <c r="E30" s="226"/>
      <c r="F30" s="226"/>
      <c r="G30" s="226"/>
      <c r="H30" s="255"/>
      <c r="I30" s="251" t="s">
        <v>411</v>
      </c>
      <c r="J30" s="255"/>
      <c r="K30" s="251" t="s">
        <v>412</v>
      </c>
    </row>
    <row r="31" spans="1:11" ht="18">
      <c r="A31" s="252" t="s">
        <v>42</v>
      </c>
      <c r="B31" s="257" t="s">
        <v>444</v>
      </c>
      <c r="C31" s="226"/>
      <c r="D31" s="226"/>
      <c r="E31" s="226"/>
      <c r="F31" s="226"/>
      <c r="G31" s="226"/>
      <c r="H31" s="226"/>
      <c r="I31" s="251"/>
      <c r="J31" s="226"/>
      <c r="K31" s="251"/>
    </row>
    <row r="32" spans="1:11" ht="15">
      <c r="A32" s="251"/>
      <c r="C32" s="226"/>
      <c r="D32" s="226"/>
      <c r="E32" s="226"/>
      <c r="F32" s="226"/>
      <c r="G32" s="226"/>
      <c r="H32" s="226"/>
      <c r="I32" s="251"/>
      <c r="J32" s="226"/>
      <c r="K32" s="251"/>
    </row>
    <row r="33" spans="1:11" ht="18.75" thickBot="1">
      <c r="A33" s="251"/>
      <c r="B33" s="226" t="s">
        <v>445</v>
      </c>
      <c r="C33" s="226"/>
      <c r="D33" s="226"/>
      <c r="E33" s="226"/>
      <c r="F33" s="226"/>
      <c r="G33" s="226"/>
      <c r="H33" s="226"/>
      <c r="I33" s="226"/>
      <c r="J33" s="253">
        <v>4490</v>
      </c>
      <c r="K33" s="226"/>
    </row>
    <row r="34" spans="1:11" ht="15.75" thickBot="1">
      <c r="A34" s="251"/>
      <c r="B34" s="256"/>
      <c r="C34" s="226"/>
      <c r="D34" s="226"/>
      <c r="E34" s="226"/>
      <c r="F34" s="226"/>
      <c r="G34" s="226"/>
      <c r="H34" s="261"/>
      <c r="I34" s="251" t="s">
        <v>411</v>
      </c>
      <c r="J34" s="255"/>
      <c r="K34" s="251" t="s">
        <v>412</v>
      </c>
    </row>
    <row r="35" spans="1:11" ht="15.75" thickBot="1">
      <c r="A35" s="251"/>
      <c r="B35" s="256"/>
      <c r="C35" s="226"/>
      <c r="D35" s="226"/>
      <c r="E35" s="226"/>
      <c r="F35" s="226"/>
      <c r="G35" s="226"/>
      <c r="H35" s="226"/>
      <c r="I35" s="251"/>
      <c r="J35" s="226"/>
      <c r="K35" s="251"/>
    </row>
    <row r="36" spans="1:11" ht="18.75" thickBot="1">
      <c r="A36" s="251"/>
      <c r="B36" s="388" t="s">
        <v>446</v>
      </c>
      <c r="C36" s="226"/>
      <c r="D36" s="226"/>
      <c r="E36" s="226"/>
      <c r="F36" s="226"/>
      <c r="G36" s="226"/>
      <c r="H36" s="226"/>
      <c r="I36" s="251"/>
      <c r="J36" s="253">
        <v>4500</v>
      </c>
      <c r="K36" s="262">
        <f>'TP-985.22'!L7</f>
        <v>0</v>
      </c>
    </row>
    <row r="37" spans="1:11" ht="15.75" thickBot="1">
      <c r="A37" s="251"/>
      <c r="B37" s="226"/>
      <c r="C37" s="226"/>
      <c r="D37" s="226"/>
      <c r="E37" s="226"/>
      <c r="F37" s="226"/>
      <c r="G37" s="226"/>
      <c r="H37" s="226"/>
      <c r="I37" s="251"/>
      <c r="J37" s="251"/>
      <c r="K37" s="226"/>
    </row>
    <row r="38" spans="1:11" ht="18.75" thickBot="1">
      <c r="A38" s="251"/>
      <c r="B38" s="226" t="s">
        <v>447</v>
      </c>
      <c r="C38" s="226"/>
      <c r="D38" s="226"/>
      <c r="E38" s="226"/>
      <c r="F38" s="226"/>
      <c r="G38" s="226"/>
      <c r="H38" s="226"/>
      <c r="J38" s="253">
        <v>4505</v>
      </c>
      <c r="K38" s="260" t="s">
        <v>63</v>
      </c>
    </row>
    <row r="39" spans="1:7" ht="15.75" thickBot="1">
      <c r="A39" s="251"/>
      <c r="C39" s="226"/>
      <c r="D39" s="226"/>
      <c r="E39" s="226"/>
      <c r="F39" s="226"/>
      <c r="G39" s="226"/>
    </row>
    <row r="40" spans="1:11" ht="18.75" thickBot="1">
      <c r="A40" s="251"/>
      <c r="B40" s="226" t="s">
        <v>448</v>
      </c>
      <c r="C40" s="226"/>
      <c r="D40" s="226"/>
      <c r="E40" s="226"/>
      <c r="F40" s="226"/>
      <c r="G40" s="226"/>
      <c r="H40" s="226"/>
      <c r="I40" s="251"/>
      <c r="J40" s="253">
        <v>4510</v>
      </c>
      <c r="K40" s="262">
        <f>'TP-985.22'!L9</f>
        <v>0</v>
      </c>
    </row>
    <row r="41" spans="1:11" ht="15">
      <c r="A41" s="251"/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1:11" ht="15.75" thickBot="1">
      <c r="A42" s="251"/>
      <c r="B42" s="259" t="s">
        <v>449</v>
      </c>
      <c r="C42" s="259"/>
      <c r="D42" s="259"/>
      <c r="E42" s="259"/>
      <c r="F42" s="259"/>
      <c r="G42" s="259"/>
      <c r="H42" s="259"/>
      <c r="I42" s="263"/>
      <c r="J42" s="251"/>
      <c r="K42" s="226"/>
    </row>
    <row r="43" spans="1:11" ht="18.75" thickBot="1">
      <c r="A43" s="251"/>
      <c r="B43" s="259" t="s">
        <v>450</v>
      </c>
      <c r="C43" s="259"/>
      <c r="D43" s="259"/>
      <c r="E43" s="259"/>
      <c r="F43" s="259"/>
      <c r="G43" s="259"/>
      <c r="H43" s="259"/>
      <c r="I43" s="263"/>
      <c r="J43" s="253">
        <v>4530</v>
      </c>
      <c r="K43" s="262">
        <f>'TP-985.22'!L12</f>
        <v>0</v>
      </c>
    </row>
    <row r="44" spans="1:9" ht="15">
      <c r="A44" s="251"/>
      <c r="B44" s="226"/>
      <c r="C44" s="226"/>
      <c r="D44" s="226"/>
      <c r="E44" s="226"/>
      <c r="F44" s="226"/>
      <c r="G44" s="226"/>
      <c r="H44" s="226"/>
      <c r="I44" s="251"/>
    </row>
    <row r="45" spans="1:11" ht="18.75" thickBot="1">
      <c r="A45" s="251"/>
      <c r="B45" s="226" t="s">
        <v>451</v>
      </c>
      <c r="C45" s="226"/>
      <c r="D45" s="226"/>
      <c r="E45" s="226"/>
      <c r="F45" s="226"/>
      <c r="G45" s="226"/>
      <c r="H45" s="226"/>
      <c r="I45" s="226"/>
      <c r="J45" s="253">
        <v>4565</v>
      </c>
      <c r="K45" s="226"/>
    </row>
    <row r="46" spans="1:11" ht="15.75" thickBot="1">
      <c r="A46" s="251"/>
      <c r="B46" s="256"/>
      <c r="C46" t="s">
        <v>452</v>
      </c>
      <c r="D46" s="226"/>
      <c r="E46" s="226"/>
      <c r="F46" s="226"/>
      <c r="G46" s="226"/>
      <c r="H46" s="389"/>
      <c r="I46" s="251" t="s">
        <v>411</v>
      </c>
      <c r="J46" s="389"/>
      <c r="K46" s="251" t="s">
        <v>412</v>
      </c>
    </row>
    <row r="47" spans="1:11" ht="15.75" thickBot="1">
      <c r="A47" s="251"/>
      <c r="B47" s="256"/>
      <c r="C47" s="226"/>
      <c r="D47" s="226"/>
      <c r="E47" s="226"/>
      <c r="F47" s="226"/>
      <c r="G47" s="226"/>
      <c r="H47" s="226"/>
      <c r="I47" s="251"/>
      <c r="J47" s="226"/>
      <c r="K47" s="251"/>
    </row>
    <row r="48" spans="2:11" ht="18.75" thickBot="1">
      <c r="B48" s="388" t="s">
        <v>453</v>
      </c>
      <c r="J48" s="253">
        <v>4570</v>
      </c>
      <c r="K48" s="262">
        <f>'TP-985.22'!L13</f>
        <v>0</v>
      </c>
    </row>
    <row r="49" spans="2:11" ht="12.75">
      <c r="B49" s="226"/>
      <c r="K49" s="226"/>
    </row>
    <row r="50" ht="13.5" thickBot="1">
      <c r="B50" s="256" t="s">
        <v>454</v>
      </c>
    </row>
    <row r="51" spans="2:9" s="322" customFormat="1" ht="18.75" thickBot="1">
      <c r="B51" s="256"/>
      <c r="H51" s="397">
        <v>4571</v>
      </c>
      <c r="I51" s="398">
        <f>'TP-985.22'!J16</f>
        <v>0</v>
      </c>
    </row>
    <row r="52" spans="2:9" s="322" customFormat="1" ht="13.5" thickBot="1">
      <c r="B52" s="256"/>
      <c r="I52" s="256"/>
    </row>
    <row r="53" spans="2:11" s="322" customFormat="1" ht="18.75" thickBot="1">
      <c r="B53" s="256" t="s">
        <v>455</v>
      </c>
      <c r="J53" s="397">
        <v>4575</v>
      </c>
      <c r="K53" s="399">
        <f>'TP-985.22'!L18</f>
        <v>0</v>
      </c>
    </row>
    <row r="54" spans="2:11" ht="13.5" thickBot="1">
      <c r="B54" s="256"/>
      <c r="K54" s="226"/>
    </row>
    <row r="55" spans="2:11" ht="18.75" thickBot="1">
      <c r="B55" s="256" t="s">
        <v>456</v>
      </c>
      <c r="J55" s="253">
        <v>4630</v>
      </c>
      <c r="K55" s="287">
        <f>'TP-985.22'!L22</f>
        <v>0</v>
      </c>
    </row>
    <row r="56" ht="13.5" thickBot="1">
      <c r="K56" s="273"/>
    </row>
    <row r="57" spans="2:11" ht="18.75" thickBot="1">
      <c r="B57" t="s">
        <v>457</v>
      </c>
      <c r="J57" s="253">
        <v>4640</v>
      </c>
      <c r="K57" s="287">
        <f>'Revenue EFG'!G42</f>
        <v>0</v>
      </c>
    </row>
    <row r="58" ht="13.5" thickBot="1">
      <c r="K58" s="273"/>
    </row>
    <row r="59" spans="2:11" ht="18.75" thickBot="1">
      <c r="B59" t="s">
        <v>458</v>
      </c>
      <c r="J59" s="253">
        <v>4650</v>
      </c>
      <c r="K59" s="287">
        <f>SUM('TP-985.22'!L19:L20)+SUM('TP-985.22'!L24:L25)</f>
        <v>0</v>
      </c>
    </row>
    <row r="60" ht="13.5" thickBot="1"/>
    <row r="61" spans="2:12" ht="18.75" thickBot="1">
      <c r="B61" s="258" t="s">
        <v>459</v>
      </c>
      <c r="C61" s="258"/>
      <c r="D61" s="258"/>
      <c r="E61" s="258"/>
      <c r="F61" s="258"/>
      <c r="G61" s="258"/>
      <c r="H61" s="258"/>
      <c r="J61" s="253">
        <v>4700</v>
      </c>
      <c r="K61" s="284">
        <f>SUM(K36,K40:K59)</f>
        <v>0</v>
      </c>
      <c r="L61" s="271"/>
    </row>
    <row r="62" spans="2:11" ht="15">
      <c r="B62" s="258"/>
      <c r="C62" s="258"/>
      <c r="D62" s="258"/>
      <c r="E62" s="258"/>
      <c r="F62" s="258"/>
      <c r="G62" s="258"/>
      <c r="H62" s="258"/>
      <c r="K62" s="226"/>
    </row>
    <row r="64" spans="1:2" ht="18">
      <c r="A64" s="252" t="s">
        <v>43</v>
      </c>
      <c r="B64" s="257" t="s">
        <v>460</v>
      </c>
    </row>
    <row r="65" ht="13.5" thickBot="1"/>
    <row r="66" spans="2:11" ht="18.75" thickBot="1">
      <c r="B66" s="256" t="s">
        <v>364</v>
      </c>
      <c r="J66" s="253">
        <v>4860</v>
      </c>
      <c r="K66" s="287">
        <f>SUM('Expenses HIJKLMN'!G11:G12)</f>
        <v>0</v>
      </c>
    </row>
    <row r="67" spans="2:11" ht="13.5" thickBot="1">
      <c r="B67" s="256"/>
      <c r="K67" s="273"/>
    </row>
    <row r="68" spans="2:11" ht="18.75" thickBot="1">
      <c r="B68" s="256" t="s">
        <v>461</v>
      </c>
      <c r="J68" s="253">
        <v>4810</v>
      </c>
      <c r="K68" s="287">
        <f>SUM('Expenses HIJKLMN'!G9:G52)</f>
        <v>0</v>
      </c>
    </row>
    <row r="69" spans="2:11" ht="13.5" thickBot="1">
      <c r="B69" s="256"/>
      <c r="K69" s="288"/>
    </row>
    <row r="70" spans="2:11" ht="18.75" thickBot="1">
      <c r="B70" s="256" t="s">
        <v>462</v>
      </c>
      <c r="J70" s="253">
        <v>4920</v>
      </c>
      <c r="K70" s="287">
        <f>'Expenses HIJKLMN'!G19+'Expenses HIJKLMN'!G27+'Expenses HIJKLMN'!G36+'Expenses HIJKLMN'!G56+'Expenses HIJKLMN'!G71+'Expenses HIJKLMN'!G85+'Expenses HIJKLMN'!G99-K66-K68-K79</f>
        <v>0</v>
      </c>
    </row>
    <row r="71" ht="13.5" thickBot="1">
      <c r="B71" s="256"/>
    </row>
    <row r="72" spans="2:12" ht="18.75" thickBot="1">
      <c r="B72" s="390" t="s">
        <v>468</v>
      </c>
      <c r="J72" s="253">
        <v>4950</v>
      </c>
      <c r="K72" s="284">
        <f>SUM(K66:K70)</f>
        <v>0</v>
      </c>
      <c r="L72" s="271"/>
    </row>
    <row r="73" spans="2:11" ht="15">
      <c r="B73" s="258"/>
      <c r="K73" s="226"/>
    </row>
    <row r="74" ht="12.75">
      <c r="B74" s="256" t="s">
        <v>463</v>
      </c>
    </row>
    <row r="75" ht="13.5" thickBot="1">
      <c r="B75" s="256"/>
    </row>
    <row r="76" spans="2:12" ht="18.75" thickBot="1">
      <c r="B76" s="226" t="s">
        <v>464</v>
      </c>
      <c r="C76" s="226"/>
      <c r="D76" s="226"/>
      <c r="E76" s="226"/>
      <c r="F76" s="226"/>
      <c r="G76" s="226"/>
      <c r="H76" s="253">
        <v>5000</v>
      </c>
      <c r="I76" s="285">
        <f>ROUND(K72*0.8,0)</f>
        <v>0</v>
      </c>
      <c r="J76" s="226"/>
      <c r="K76" s="226"/>
      <c r="L76" s="226"/>
    </row>
    <row r="77" spans="2:12" ht="18.75" thickBot="1">
      <c r="B77" s="226" t="s">
        <v>465</v>
      </c>
      <c r="C77" s="226"/>
      <c r="D77" s="226"/>
      <c r="E77" s="226"/>
      <c r="F77" s="226"/>
      <c r="G77" s="226"/>
      <c r="H77" s="253">
        <v>5010</v>
      </c>
      <c r="I77" s="286">
        <f>K72-I76</f>
        <v>0</v>
      </c>
      <c r="J77" s="226"/>
      <c r="K77" s="226"/>
      <c r="L77" s="226"/>
    </row>
    <row r="78" spans="2:12" ht="13.5" thickBot="1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</row>
    <row r="79" spans="2:11" ht="18.75" thickBot="1">
      <c r="B79" s="256" t="s">
        <v>466</v>
      </c>
      <c r="J79" s="253">
        <v>5050</v>
      </c>
      <c r="K79" s="287">
        <f>'Expenses HIJKLMN'!G79+'Expenses HIJKLMN'!G92+'Expenses HIJKLMN'!G77+'Expenses HIJKLMN'!G90</f>
        <v>0</v>
      </c>
    </row>
    <row r="80" ht="13.5" thickBot="1"/>
    <row r="81" spans="2:12" ht="18.75" thickBot="1">
      <c r="B81" s="258" t="s">
        <v>467</v>
      </c>
      <c r="J81" s="253">
        <v>5100</v>
      </c>
      <c r="K81" s="284">
        <f>K72+K79</f>
        <v>0</v>
      </c>
      <c r="L81" s="271"/>
    </row>
  </sheetData>
  <sheetProtection/>
  <mergeCells count="4">
    <mergeCell ref="A1:I1"/>
    <mergeCell ref="F3:H3"/>
    <mergeCell ref="C3:D3"/>
    <mergeCell ref="A5:E5"/>
  </mergeCells>
  <printOptions gridLines="1"/>
  <pageMargins left="0.31496062992125984" right="0.31496062992125984" top="0.31496062992125984" bottom="0.31496062992125984" header="0" footer="0"/>
  <pageSetup fitToHeight="2" fitToWidth="1"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9">
      <selection activeCell="M15" sqref="M15"/>
    </sheetView>
  </sheetViews>
  <sheetFormatPr defaultColWidth="11.421875" defaultRowHeight="12.75"/>
  <cols>
    <col min="1" max="1" width="7.421875" style="0" customWidth="1"/>
    <col min="2" max="2" width="29.8515625" style="0" customWidth="1"/>
    <col min="3" max="3" width="8.140625" style="0" customWidth="1"/>
    <col min="4" max="4" width="5.7109375" style="0" customWidth="1"/>
    <col min="5" max="5" width="14.421875" style="0" customWidth="1"/>
    <col min="6" max="6" width="17.140625" style="0" customWidth="1"/>
    <col min="7" max="7" width="7.57421875" style="0" customWidth="1"/>
    <col min="8" max="8" width="5.7109375" style="0" customWidth="1"/>
    <col min="9" max="9" width="16.28125" style="0" customWidth="1"/>
    <col min="10" max="10" width="7.57421875" style="0" customWidth="1"/>
    <col min="11" max="16384" width="9.140625" style="0" customWidth="1"/>
  </cols>
  <sheetData>
    <row r="1" spans="1:11" ht="18.75">
      <c r="A1" s="483" t="s">
        <v>421</v>
      </c>
      <c r="B1" s="484"/>
      <c r="C1" s="484"/>
      <c r="D1" s="484"/>
      <c r="E1" s="484"/>
      <c r="F1" s="484"/>
      <c r="G1" s="484"/>
      <c r="H1" s="484"/>
      <c r="I1" s="484"/>
      <c r="K1" s="232" t="s">
        <v>65</v>
      </c>
    </row>
    <row r="3" spans="1:9" ht="13.5" thickBot="1">
      <c r="A3" t="s">
        <v>491</v>
      </c>
      <c r="C3" s="489" t="str">
        <f>+Report!C2</f>
        <v>             RR </v>
      </c>
      <c r="D3" s="489"/>
      <c r="E3" s="489"/>
      <c r="F3" s="485" t="s">
        <v>423</v>
      </c>
      <c r="G3" s="485"/>
      <c r="H3" s="485"/>
      <c r="I3" s="234">
        <f>+Report!C3</f>
        <v>43100</v>
      </c>
    </row>
    <row r="5" spans="1:11" ht="21">
      <c r="A5" s="236" t="s">
        <v>571</v>
      </c>
      <c r="B5" s="236"/>
      <c r="C5" s="237"/>
      <c r="D5" s="237"/>
      <c r="E5" s="237"/>
      <c r="F5" s="237"/>
      <c r="G5" s="237"/>
      <c r="H5" s="237"/>
      <c r="I5" s="237"/>
      <c r="J5" s="237"/>
      <c r="K5" s="238" t="s">
        <v>498</v>
      </c>
    </row>
    <row r="7" spans="1:9" ht="18">
      <c r="A7" s="272" t="s">
        <v>66</v>
      </c>
      <c r="B7" s="488" t="s">
        <v>489</v>
      </c>
      <c r="C7" s="488"/>
      <c r="D7" s="488"/>
      <c r="E7" s="488"/>
      <c r="F7" s="488"/>
      <c r="G7" s="488"/>
      <c r="H7" s="488"/>
      <c r="I7" s="488"/>
    </row>
    <row r="8" spans="2:10" ht="13.5" thickBot="1">
      <c r="B8" s="488"/>
      <c r="C8" s="488"/>
      <c r="D8" s="488"/>
      <c r="E8" s="488"/>
      <c r="F8" s="488"/>
      <c r="G8" s="488"/>
      <c r="H8" s="488"/>
      <c r="I8" s="488"/>
      <c r="J8" s="226"/>
    </row>
    <row r="9" spans="2:11" ht="18.75" thickBot="1">
      <c r="B9" s="488"/>
      <c r="C9" s="488"/>
      <c r="D9" s="488"/>
      <c r="E9" s="488"/>
      <c r="F9" s="488"/>
      <c r="G9" s="488"/>
      <c r="H9" s="488"/>
      <c r="I9" s="488"/>
      <c r="J9" s="253">
        <v>300</v>
      </c>
      <c r="K9" s="255"/>
    </row>
    <row r="10" ht="12.75">
      <c r="A10" s="273"/>
    </row>
    <row r="11" spans="1:9" ht="18">
      <c r="A11" s="272" t="s">
        <v>67</v>
      </c>
      <c r="B11" s="490" t="s">
        <v>493</v>
      </c>
      <c r="C11" s="490"/>
      <c r="D11" s="490"/>
      <c r="E11" s="490"/>
      <c r="F11" s="490"/>
      <c r="G11" s="490"/>
      <c r="H11" s="490"/>
      <c r="I11" s="490"/>
    </row>
    <row r="12" spans="2:9" ht="13.5" thickBot="1">
      <c r="B12" s="490"/>
      <c r="C12" s="490"/>
      <c r="D12" s="490"/>
      <c r="E12" s="490"/>
      <c r="F12" s="490"/>
      <c r="G12" s="490"/>
      <c r="H12" s="490"/>
      <c r="I12" s="490"/>
    </row>
    <row r="13" spans="7:9" ht="18.75" thickBot="1">
      <c r="G13" s="253">
        <v>305</v>
      </c>
      <c r="H13" s="255"/>
      <c r="I13" s="274" t="s">
        <v>68</v>
      </c>
    </row>
    <row r="14" spans="1:9" ht="18.75" thickBot="1">
      <c r="A14" s="273"/>
      <c r="G14" s="253">
        <v>310</v>
      </c>
      <c r="H14" s="255"/>
      <c r="I14" s="274" t="s">
        <v>69</v>
      </c>
    </row>
    <row r="15" spans="1:9" ht="18.75" thickBot="1">
      <c r="A15" s="273"/>
      <c r="G15" s="253">
        <v>315</v>
      </c>
      <c r="H15" s="255"/>
      <c r="I15" s="274" t="s">
        <v>70</v>
      </c>
    </row>
    <row r="16" ht="13.5" thickBot="1">
      <c r="A16" s="273"/>
    </row>
    <row r="17" spans="1:11" ht="18.75" thickBot="1">
      <c r="A17" s="272" t="s">
        <v>71</v>
      </c>
      <c r="B17" t="s">
        <v>494</v>
      </c>
      <c r="J17" s="253">
        <v>370</v>
      </c>
      <c r="K17" s="255"/>
    </row>
    <row r="18" ht="13.5" thickBot="1">
      <c r="A18" s="273"/>
    </row>
    <row r="19" spans="1:11" ht="18.75" thickBot="1">
      <c r="A19" s="272" t="s">
        <v>72</v>
      </c>
      <c r="B19" t="s">
        <v>495</v>
      </c>
      <c r="J19" s="253">
        <v>380</v>
      </c>
      <c r="K19" s="255"/>
    </row>
    <row r="20" ht="13.5" thickBot="1"/>
    <row r="21" spans="1:11" ht="18.75" thickBot="1">
      <c r="A21" s="272">
        <v>3</v>
      </c>
      <c r="B21" t="s">
        <v>496</v>
      </c>
      <c r="J21" s="253">
        <v>390</v>
      </c>
      <c r="K21" s="255"/>
    </row>
    <row r="23" spans="1:11" ht="21">
      <c r="A23" s="236" t="s">
        <v>202</v>
      </c>
      <c r="B23" s="236"/>
      <c r="C23" s="237"/>
      <c r="D23" s="237"/>
      <c r="E23" s="237"/>
      <c r="F23" s="237"/>
      <c r="G23" s="237"/>
      <c r="H23" s="237"/>
      <c r="I23" s="237"/>
      <c r="J23" s="237"/>
      <c r="K23" s="238" t="s">
        <v>497</v>
      </c>
    </row>
    <row r="25" spans="1:2" ht="18" customHeight="1" thickBot="1">
      <c r="A25" s="272">
        <v>1</v>
      </c>
      <c r="B25" t="s">
        <v>506</v>
      </c>
    </row>
    <row r="26" spans="3:9" ht="18.75" thickBot="1">
      <c r="C26" s="253">
        <v>505</v>
      </c>
      <c r="D26" s="255"/>
      <c r="E26" t="s">
        <v>499</v>
      </c>
      <c r="G26" s="253">
        <v>550</v>
      </c>
      <c r="H26" s="255"/>
      <c r="I26" t="s">
        <v>503</v>
      </c>
    </row>
    <row r="27" spans="3:5" ht="18.75" thickBot="1">
      <c r="C27" s="253">
        <v>510</v>
      </c>
      <c r="D27" s="255"/>
      <c r="E27" t="s">
        <v>500</v>
      </c>
    </row>
    <row r="28" spans="3:9" ht="18.75" thickBot="1">
      <c r="C28" s="253">
        <v>515</v>
      </c>
      <c r="D28" s="255"/>
      <c r="E28" t="s">
        <v>163</v>
      </c>
      <c r="G28" s="253">
        <v>555</v>
      </c>
      <c r="H28" s="255"/>
      <c r="I28" t="s">
        <v>504</v>
      </c>
    </row>
    <row r="29" spans="3:9" ht="18.75" thickBot="1">
      <c r="C29" s="253">
        <v>520</v>
      </c>
      <c r="D29" s="255"/>
      <c r="E29" t="s">
        <v>501</v>
      </c>
      <c r="G29" s="253">
        <v>560</v>
      </c>
      <c r="H29" s="255"/>
      <c r="I29" t="s">
        <v>164</v>
      </c>
    </row>
    <row r="30" spans="3:8" ht="18.75" thickBot="1">
      <c r="C30" s="253">
        <v>530</v>
      </c>
      <c r="D30" s="255"/>
      <c r="E30" t="s">
        <v>502</v>
      </c>
      <c r="G30" s="253">
        <v>565</v>
      </c>
      <c r="H30" t="s">
        <v>505</v>
      </c>
    </row>
    <row r="31" spans="3:7" ht="13.5" thickBot="1">
      <c r="C31" s="226"/>
      <c r="D31" s="226"/>
      <c r="G31" s="226"/>
    </row>
    <row r="32" spans="1:11" ht="18.75" thickBot="1">
      <c r="A32" s="272">
        <v>2</v>
      </c>
      <c r="B32" t="s">
        <v>507</v>
      </c>
      <c r="J32" s="253">
        <v>580</v>
      </c>
      <c r="K32" s="255"/>
    </row>
  </sheetData>
  <sheetProtection/>
  <mergeCells count="5">
    <mergeCell ref="B7:I9"/>
    <mergeCell ref="A1:I1"/>
    <mergeCell ref="F3:H3"/>
    <mergeCell ref="C3:E3"/>
    <mergeCell ref="B11:I12"/>
  </mergeCells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43">
      <selection activeCell="B13" sqref="B13"/>
    </sheetView>
  </sheetViews>
  <sheetFormatPr defaultColWidth="11.421875" defaultRowHeight="12.75"/>
  <cols>
    <col min="1" max="1" width="7.57421875" style="0" customWidth="1"/>
    <col min="2" max="2" width="26.8515625" style="0" customWidth="1"/>
    <col min="3" max="3" width="13.7109375" style="0" customWidth="1"/>
    <col min="4" max="4" width="7.57421875" style="0" customWidth="1"/>
    <col min="5" max="5" width="11.421875" style="0" customWidth="1"/>
    <col min="6" max="6" width="7.57421875" style="0" customWidth="1"/>
    <col min="7" max="7" width="11.421875" style="0" customWidth="1"/>
    <col min="8" max="8" width="13.140625" style="0" customWidth="1"/>
    <col min="9" max="9" width="7.57421875" style="0" customWidth="1"/>
    <col min="10" max="16384" width="9.140625" style="0" customWidth="1"/>
  </cols>
  <sheetData>
    <row r="1" spans="1:11" ht="18.75">
      <c r="A1" s="483" t="s">
        <v>421</v>
      </c>
      <c r="B1" s="484"/>
      <c r="C1" s="484"/>
      <c r="D1" s="484"/>
      <c r="E1" s="484"/>
      <c r="F1" s="484"/>
      <c r="G1" s="484"/>
      <c r="H1" s="484"/>
      <c r="I1" s="484"/>
      <c r="K1" s="232" t="s">
        <v>73</v>
      </c>
    </row>
    <row r="3" spans="1:8" ht="13.5" thickBot="1">
      <c r="A3" t="s">
        <v>422</v>
      </c>
      <c r="C3" s="489" t="str">
        <f>+Report!C2</f>
        <v>             RR </v>
      </c>
      <c r="D3" s="489"/>
      <c r="E3" s="489"/>
      <c r="F3" s="400" t="s">
        <v>423</v>
      </c>
      <c r="G3" s="400"/>
      <c r="H3" s="234">
        <f>+Report!C3</f>
        <v>43100</v>
      </c>
    </row>
    <row r="5" spans="1:10" ht="21">
      <c r="A5" s="491" t="s">
        <v>509</v>
      </c>
      <c r="B5" s="491"/>
      <c r="C5" s="491"/>
      <c r="D5" s="491"/>
      <c r="E5" s="491"/>
      <c r="F5" s="491"/>
      <c r="G5" s="491"/>
      <c r="H5" s="491"/>
      <c r="I5" s="237"/>
      <c r="J5" s="238" t="s">
        <v>508</v>
      </c>
    </row>
    <row r="6" spans="1:9" ht="18.75" thickBot="1">
      <c r="A6" t="s">
        <v>437</v>
      </c>
      <c r="I6" s="253">
        <v>4020</v>
      </c>
    </row>
    <row r="7" spans="9:10" ht="13.5" thickBot="1">
      <c r="I7" s="274" t="s">
        <v>435</v>
      </c>
      <c r="J7" s="255"/>
    </row>
    <row r="8" spans="9:10" ht="13.5" thickBot="1">
      <c r="I8" s="274" t="s">
        <v>436</v>
      </c>
      <c r="J8" s="255"/>
    </row>
    <row r="9" spans="1:5" ht="15">
      <c r="A9" s="258" t="s">
        <v>510</v>
      </c>
      <c r="D9" s="233"/>
      <c r="E9" s="226"/>
    </row>
    <row r="10" spans="1:6" ht="15.75" thickBot="1">
      <c r="A10" s="258" t="s">
        <v>511</v>
      </c>
      <c r="F10" s="258" t="s">
        <v>513</v>
      </c>
    </row>
    <row r="11" spans="1:10" ht="18.75" thickBot="1">
      <c r="A11" t="s">
        <v>512</v>
      </c>
      <c r="D11" s="253">
        <v>4100</v>
      </c>
      <c r="E11" s="279">
        <f>'TP-985.22'!L62</f>
        <v>0</v>
      </c>
      <c r="F11" t="s">
        <v>514</v>
      </c>
      <c r="I11" s="253">
        <v>4300</v>
      </c>
      <c r="J11" s="277">
        <f>'TP-985.22'!L73</f>
        <v>0</v>
      </c>
    </row>
    <row r="12" spans="9:10" ht="18.75" thickBot="1">
      <c r="I12" s="253">
        <v>4310</v>
      </c>
      <c r="J12" s="278" t="s">
        <v>63</v>
      </c>
    </row>
    <row r="13" spans="1:6" ht="18.75" thickBot="1">
      <c r="A13" t="s">
        <v>515</v>
      </c>
      <c r="D13" s="253">
        <v>4110</v>
      </c>
      <c r="E13" s="278" t="str">
        <f>'TP-985.22'!L63</f>
        <v>N/A</v>
      </c>
      <c r="F13" t="s">
        <v>516</v>
      </c>
    </row>
    <row r="14" spans="1:10" ht="18.75" thickBot="1">
      <c r="A14" t="s">
        <v>517</v>
      </c>
      <c r="D14" s="253">
        <v>4120</v>
      </c>
      <c r="E14" s="279">
        <f>'TP-985.22'!L64</f>
        <v>0</v>
      </c>
      <c r="F14" t="s">
        <v>518</v>
      </c>
      <c r="I14" s="253">
        <v>4320</v>
      </c>
      <c r="J14" s="278" t="s">
        <v>63</v>
      </c>
    </row>
    <row r="15" spans="4:6" ht="18.75" thickBot="1">
      <c r="D15" s="253"/>
      <c r="E15" s="401"/>
      <c r="F15" t="s">
        <v>519</v>
      </c>
    </row>
    <row r="16" spans="6:10" ht="18.75" thickBot="1">
      <c r="F16" t="s">
        <v>400</v>
      </c>
      <c r="I16" s="253">
        <v>4330</v>
      </c>
      <c r="J16" s="279">
        <f>'TP-985.22'!L75+'TP-985.22'!L76</f>
        <v>0</v>
      </c>
    </row>
    <row r="17" ht="13.5" thickBot="1"/>
    <row r="18" spans="1:5" ht="18.75" thickBot="1">
      <c r="A18" t="s">
        <v>521</v>
      </c>
      <c r="D18" s="253">
        <v>4130</v>
      </c>
      <c r="E18" s="278" t="s">
        <v>63</v>
      </c>
    </row>
    <row r="19" spans="1:6" ht="18.75" thickBot="1">
      <c r="A19" t="s">
        <v>395</v>
      </c>
      <c r="D19" s="253">
        <v>4140</v>
      </c>
      <c r="E19" s="279">
        <f>'TP-985.22'!L65</f>
        <v>0</v>
      </c>
      <c r="F19" s="258" t="s">
        <v>520</v>
      </c>
    </row>
    <row r="20" spans="1:10" ht="18.75" thickBot="1">
      <c r="A20" t="s">
        <v>522</v>
      </c>
      <c r="D20" s="253">
        <v>4150</v>
      </c>
      <c r="E20" s="279">
        <f>'TP-985.22'!L66</f>
        <v>0</v>
      </c>
      <c r="I20" s="253">
        <v>4350</v>
      </c>
      <c r="J20" s="281">
        <f>SUM(J11:J16)</f>
        <v>0</v>
      </c>
    </row>
    <row r="21" spans="1:5" ht="18.75" thickBot="1">
      <c r="A21" t="s">
        <v>523</v>
      </c>
      <c r="D21" s="253">
        <v>4155</v>
      </c>
      <c r="E21" s="279">
        <f>'TP-985.22'!L67</f>
        <v>0</v>
      </c>
    </row>
    <row r="22" spans="1:5" ht="18.75" thickBot="1">
      <c r="A22" t="s">
        <v>524</v>
      </c>
      <c r="D22" s="253">
        <v>4160</v>
      </c>
      <c r="E22" s="278" t="s">
        <v>63</v>
      </c>
    </row>
    <row r="23" spans="1:8" ht="18.75" customHeight="1" thickBot="1">
      <c r="A23" t="s">
        <v>525</v>
      </c>
      <c r="D23" s="253">
        <v>4165</v>
      </c>
      <c r="E23" s="278" t="s">
        <v>63</v>
      </c>
      <c r="G23" s="258"/>
      <c r="H23" s="258"/>
    </row>
    <row r="24" spans="6:8" ht="15.75" customHeight="1" thickBot="1">
      <c r="F24" s="492" t="s">
        <v>529</v>
      </c>
      <c r="G24" s="492"/>
      <c r="H24" s="492"/>
    </row>
    <row r="25" spans="1:8" ht="18.75" thickBot="1">
      <c r="A25" t="s">
        <v>526</v>
      </c>
      <c r="D25" s="253">
        <v>4166</v>
      </c>
      <c r="E25" s="280"/>
      <c r="F25" s="492"/>
      <c r="G25" s="492"/>
      <c r="H25" s="492"/>
    </row>
    <row r="26" spans="1:10" ht="18.75" thickBot="1">
      <c r="A26" t="s">
        <v>293</v>
      </c>
      <c r="D26" s="253">
        <v>4170</v>
      </c>
      <c r="E26" s="282">
        <f>'TP-985.22'!L68</f>
        <v>0</v>
      </c>
      <c r="F26" s="492"/>
      <c r="G26" s="492"/>
      <c r="H26" s="492"/>
      <c r="I26" s="253">
        <v>4250</v>
      </c>
      <c r="J26" s="278" t="s">
        <v>63</v>
      </c>
    </row>
    <row r="27" ht="12.75">
      <c r="A27" t="s">
        <v>527</v>
      </c>
    </row>
    <row r="28" spans="2:3" ht="18.75" thickBot="1">
      <c r="B28" s="253">
        <v>4180</v>
      </c>
      <c r="C28" s="245"/>
    </row>
    <row r="29" spans="1:5" ht="18.75" thickBot="1">
      <c r="A29" s="258" t="s">
        <v>528</v>
      </c>
      <c r="D29" s="253">
        <v>4200</v>
      </c>
      <c r="E29" s="281">
        <f>SUM(E11:E26)</f>
        <v>0</v>
      </c>
    </row>
    <row r="30" spans="1:10" ht="12.75">
      <c r="A30" s="275"/>
      <c r="B30" s="275"/>
      <c r="C30" s="275"/>
      <c r="D30" s="275"/>
      <c r="E30" s="275"/>
      <c r="F30" s="275"/>
      <c r="G30" s="275"/>
      <c r="H30" s="275"/>
      <c r="I30" s="275"/>
      <c r="J30" s="275"/>
    </row>
    <row r="31" spans="1:5" ht="15">
      <c r="A31" s="258" t="s">
        <v>530</v>
      </c>
      <c r="D31" s="233"/>
      <c r="E31" s="226"/>
    </row>
    <row r="33" ht="15.75" thickBot="1">
      <c r="A33" s="258" t="s">
        <v>531</v>
      </c>
    </row>
    <row r="34" spans="1:10" ht="18.75" thickBot="1">
      <c r="A34" t="s">
        <v>532</v>
      </c>
      <c r="I34" s="253">
        <v>4500</v>
      </c>
      <c r="J34" s="277">
        <f>'TP-985.22'!L7</f>
        <v>0</v>
      </c>
    </row>
    <row r="35" spans="1:8" ht="18.75" thickBot="1">
      <c r="A35" t="s">
        <v>533</v>
      </c>
      <c r="F35" s="253">
        <v>5610</v>
      </c>
      <c r="G35" s="278" t="str">
        <f>'TP-985.22'!J8</f>
        <v>N/A</v>
      </c>
      <c r="H35" s="226"/>
    </row>
    <row r="36" spans="1:8" ht="18.75" thickBot="1">
      <c r="A36" t="s">
        <v>447</v>
      </c>
      <c r="F36" s="253">
        <v>4505</v>
      </c>
      <c r="G36" s="278" t="s">
        <v>63</v>
      </c>
      <c r="H36" s="226"/>
    </row>
    <row r="37" spans="1:10" ht="18.75" thickBot="1">
      <c r="A37" t="s">
        <v>448</v>
      </c>
      <c r="I37" s="253">
        <v>4510</v>
      </c>
      <c r="J37" s="277">
        <f>'TP-985.22'!L9</f>
        <v>0</v>
      </c>
    </row>
    <row r="38" spans="1:10" ht="18.75" thickBot="1">
      <c r="A38" t="s">
        <v>534</v>
      </c>
      <c r="I38" s="253">
        <v>4530</v>
      </c>
      <c r="J38" s="277">
        <f>'TP-985.22'!L12</f>
        <v>0</v>
      </c>
    </row>
    <row r="39" spans="1:10" ht="18.75" thickBot="1">
      <c r="A39" t="s">
        <v>535</v>
      </c>
      <c r="I39" s="253">
        <v>4540</v>
      </c>
      <c r="J39" s="316">
        <f>'TP-985.22'!J15</f>
        <v>0</v>
      </c>
    </row>
    <row r="40" spans="1:10" ht="18.75" thickBot="1">
      <c r="A40" t="s">
        <v>536</v>
      </c>
      <c r="I40" s="253">
        <v>4550</v>
      </c>
      <c r="J40" s="316">
        <f>'TP-985.22'!J16</f>
        <v>0</v>
      </c>
    </row>
    <row r="41" spans="1:10" ht="18.75" thickBot="1">
      <c r="A41" t="s">
        <v>546</v>
      </c>
      <c r="I41" s="253">
        <v>4560</v>
      </c>
      <c r="J41" s="316">
        <f>'TP-985.22'!J17</f>
        <v>0</v>
      </c>
    </row>
    <row r="42" spans="1:7" ht="18.75" thickBot="1">
      <c r="A42" t="s">
        <v>537</v>
      </c>
      <c r="F42" s="253">
        <v>4571</v>
      </c>
      <c r="G42" s="278" t="s">
        <v>63</v>
      </c>
    </row>
    <row r="43" spans="1:10" ht="18.75" thickBot="1">
      <c r="A43" t="s">
        <v>538</v>
      </c>
      <c r="I43" s="253">
        <v>4575</v>
      </c>
      <c r="J43" s="277">
        <f>'TP-985.22'!L22</f>
        <v>0</v>
      </c>
    </row>
    <row r="44" spans="1:10" ht="18.75" thickBot="1">
      <c r="A44" t="s">
        <v>542</v>
      </c>
      <c r="I44" s="253">
        <v>4580</v>
      </c>
      <c r="J44" s="277">
        <f>'TP-985.22'!L19</f>
        <v>0</v>
      </c>
    </row>
    <row r="45" spans="1:8" ht="18.75" thickBot="1">
      <c r="A45" s="402" t="s">
        <v>547</v>
      </c>
      <c r="F45" s="253">
        <v>4590</v>
      </c>
      <c r="G45" s="278" t="s">
        <v>63</v>
      </c>
      <c r="H45" s="226"/>
    </row>
    <row r="46" spans="1:10" ht="18.75" thickBot="1">
      <c r="A46" t="s">
        <v>543</v>
      </c>
      <c r="I46" s="253">
        <v>4600</v>
      </c>
      <c r="J46" s="277">
        <f>'T3010 page 3'!K57</f>
        <v>0</v>
      </c>
    </row>
    <row r="47" spans="1:10" ht="18.75" thickBot="1">
      <c r="A47" t="s">
        <v>539</v>
      </c>
      <c r="I47" s="253">
        <v>4610</v>
      </c>
      <c r="J47" s="277">
        <f>'TP-985.22'!L20</f>
        <v>0</v>
      </c>
    </row>
    <row r="48" spans="1:10" ht="18.75" thickBot="1">
      <c r="A48" t="s">
        <v>544</v>
      </c>
      <c r="I48" s="253">
        <v>4620</v>
      </c>
      <c r="J48" s="278" t="s">
        <v>63</v>
      </c>
    </row>
    <row r="49" spans="1:10" ht="18.75" thickBot="1">
      <c r="A49" t="s">
        <v>540</v>
      </c>
      <c r="I49" s="253">
        <v>4630</v>
      </c>
      <c r="J49" s="278" t="s">
        <v>63</v>
      </c>
    </row>
    <row r="50" spans="1:10" ht="18.75" thickBot="1">
      <c r="A50" t="s">
        <v>457</v>
      </c>
      <c r="I50" s="253">
        <v>4640</v>
      </c>
      <c r="J50" s="278" t="s">
        <v>63</v>
      </c>
    </row>
    <row r="51" spans="1:10" ht="18.75" thickBot="1">
      <c r="A51" t="s">
        <v>541</v>
      </c>
      <c r="I51" s="253">
        <v>4650</v>
      </c>
      <c r="J51" s="277">
        <f>'TP-985.22'!L25</f>
        <v>0</v>
      </c>
    </row>
    <row r="52" spans="1:10" ht="18.75" thickBot="1">
      <c r="A52" t="s">
        <v>545</v>
      </c>
      <c r="D52" s="253">
        <v>4655</v>
      </c>
      <c r="E52" s="230"/>
      <c r="F52" s="230"/>
      <c r="G52" s="230"/>
      <c r="H52" s="230"/>
      <c r="I52" s="230"/>
      <c r="J52" s="230"/>
    </row>
    <row r="53" spans="1:10" ht="18.75" thickBot="1">
      <c r="A53" s="271" t="s">
        <v>548</v>
      </c>
      <c r="I53" s="253">
        <v>4700</v>
      </c>
      <c r="J53" s="283">
        <f>SUM(J34:J51)</f>
        <v>0</v>
      </c>
    </row>
    <row r="54" spans="1:10" ht="12.75">
      <c r="A54" s="275"/>
      <c r="B54" s="275"/>
      <c r="C54" s="275"/>
      <c r="D54" s="275"/>
      <c r="E54" s="275"/>
      <c r="F54" s="275"/>
      <c r="G54" s="275"/>
      <c r="H54" s="275"/>
      <c r="I54" s="275"/>
      <c r="J54" s="275"/>
    </row>
  </sheetData>
  <sheetProtection/>
  <mergeCells count="4">
    <mergeCell ref="A1:I1"/>
    <mergeCell ref="C3:E3"/>
    <mergeCell ref="A5:H5"/>
    <mergeCell ref="F24:H26"/>
  </mergeCells>
  <printOptions gridLines="1" headings="1"/>
  <pageMargins left="0.31496062992125984" right="0.31496062992125984" top="0.31496062992125984" bottom="0.31496062992125984" header="0" footer="0"/>
  <pageSetup fitToHeight="2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22">
      <selection activeCell="D39" sqref="D39"/>
    </sheetView>
  </sheetViews>
  <sheetFormatPr defaultColWidth="11.421875" defaultRowHeight="12.75"/>
  <cols>
    <col min="1" max="1" width="11.421875" style="0" customWidth="1"/>
    <col min="2" max="2" width="16.140625" style="0" customWidth="1"/>
    <col min="3" max="3" width="15.00390625" style="0" customWidth="1"/>
    <col min="4" max="4" width="11.421875" style="0" customWidth="1"/>
    <col min="5" max="5" width="16.00390625" style="0" customWidth="1"/>
    <col min="6" max="7" width="7.57421875" style="0" customWidth="1"/>
    <col min="8" max="8" width="11.421875" style="0" customWidth="1"/>
    <col min="9" max="9" width="7.57421875" style="0" customWidth="1"/>
    <col min="10" max="16384" width="9.140625" style="0" customWidth="1"/>
  </cols>
  <sheetData>
    <row r="1" spans="1:10" ht="18.75">
      <c r="A1" s="483" t="s">
        <v>421</v>
      </c>
      <c r="B1" s="484"/>
      <c r="C1" s="484"/>
      <c r="D1" s="484"/>
      <c r="E1" s="484"/>
      <c r="F1" s="484"/>
      <c r="G1" s="484"/>
      <c r="H1" s="484"/>
      <c r="I1" s="484"/>
      <c r="J1" s="232" t="s">
        <v>74</v>
      </c>
    </row>
    <row r="3" spans="1:8" ht="13.5" thickBot="1">
      <c r="A3" t="s">
        <v>422</v>
      </c>
      <c r="C3" s="486" t="str">
        <f>+Report!C2</f>
        <v>             RR </v>
      </c>
      <c r="D3" s="486"/>
      <c r="E3" s="485" t="s">
        <v>423</v>
      </c>
      <c r="F3" s="485"/>
      <c r="G3" s="485"/>
      <c r="H3" s="234">
        <f>+Report!C3</f>
        <v>43100</v>
      </c>
    </row>
    <row r="5" ht="15.75" thickBot="1">
      <c r="A5" s="258" t="s">
        <v>460</v>
      </c>
    </row>
    <row r="6" spans="1:10" ht="18.75" thickBot="1">
      <c r="A6" t="s">
        <v>220</v>
      </c>
      <c r="I6" s="253">
        <v>4800</v>
      </c>
      <c r="J6" s="280">
        <f>'TP-985.22'!L29</f>
        <v>0</v>
      </c>
    </row>
    <row r="7" spans="1:10" ht="18.75" thickBot="1">
      <c r="A7" t="s">
        <v>461</v>
      </c>
      <c r="I7" s="253">
        <v>4810</v>
      </c>
      <c r="J7" s="280">
        <f>'TP-985.22'!L30</f>
        <v>0</v>
      </c>
    </row>
    <row r="8" spans="1:10" ht="18.75" thickBot="1">
      <c r="A8" t="s">
        <v>230</v>
      </c>
      <c r="I8" s="253">
        <v>4820</v>
      </c>
      <c r="J8" s="280">
        <f>'TP-985.22'!L31</f>
        <v>0</v>
      </c>
    </row>
    <row r="9" spans="1:10" ht="18.75" thickBot="1">
      <c r="A9" t="s">
        <v>549</v>
      </c>
      <c r="I9" s="253">
        <v>4830</v>
      </c>
      <c r="J9" s="280">
        <f>'Expenses HIJKLMN'!G14</f>
        <v>0</v>
      </c>
    </row>
    <row r="10" spans="1:10" ht="18.75" thickBot="1">
      <c r="A10" t="s">
        <v>550</v>
      </c>
      <c r="I10" s="253">
        <v>4840</v>
      </c>
      <c r="J10" s="280">
        <f>'TP-985.22'!L32-J9</f>
        <v>0</v>
      </c>
    </row>
    <row r="11" spans="1:10" ht="18.75" thickBot="1">
      <c r="A11" t="s">
        <v>363</v>
      </c>
      <c r="I11" s="253">
        <v>4850</v>
      </c>
      <c r="J11" s="280">
        <f>'TP-985.22'!L33</f>
        <v>0</v>
      </c>
    </row>
    <row r="12" spans="1:10" ht="18.75" thickBot="1">
      <c r="A12" t="s">
        <v>364</v>
      </c>
      <c r="I12" s="253">
        <v>4860</v>
      </c>
      <c r="J12" s="280">
        <f>'TP-985.22'!L34</f>
        <v>0</v>
      </c>
    </row>
    <row r="13" spans="1:10" ht="18.75" thickBot="1">
      <c r="A13" t="s">
        <v>551</v>
      </c>
      <c r="I13" s="253">
        <v>4870</v>
      </c>
      <c r="J13" s="280">
        <f>'TP-985.22'!L35</f>
        <v>0</v>
      </c>
    </row>
    <row r="14" spans="1:10" ht="18.75" thickBot="1">
      <c r="A14" t="s">
        <v>556</v>
      </c>
      <c r="I14" s="253">
        <v>4880</v>
      </c>
      <c r="J14" s="280">
        <f>'TP-985.22'!L36</f>
        <v>0</v>
      </c>
    </row>
    <row r="15" spans="1:10" ht="18.75" thickBot="1">
      <c r="A15" t="s">
        <v>552</v>
      </c>
      <c r="I15" s="253">
        <v>4890</v>
      </c>
      <c r="J15" s="280">
        <f>'TP-985.22'!L38-J29</f>
        <v>0</v>
      </c>
    </row>
    <row r="16" spans="1:10" ht="18.75" thickBot="1">
      <c r="A16" t="s">
        <v>553</v>
      </c>
      <c r="I16" s="253">
        <v>4891</v>
      </c>
      <c r="J16" s="320">
        <f>'TP-985.22'!L37</f>
        <v>0</v>
      </c>
    </row>
    <row r="17" spans="1:10" ht="18.75" thickBot="1">
      <c r="A17" t="s">
        <v>554</v>
      </c>
      <c r="I17" s="253">
        <v>4900</v>
      </c>
      <c r="J17" s="320">
        <f>'Capital assets B'!E37</f>
        <v>0</v>
      </c>
    </row>
    <row r="18" spans="1:10" ht="18.75" thickBot="1">
      <c r="A18" t="s">
        <v>555</v>
      </c>
      <c r="I18" s="253">
        <v>4910</v>
      </c>
      <c r="J18" s="278" t="s">
        <v>63</v>
      </c>
    </row>
    <row r="19" spans="1:10" ht="18.75" thickBot="1">
      <c r="A19" t="s">
        <v>557</v>
      </c>
      <c r="I19" s="253">
        <v>4920</v>
      </c>
      <c r="J19" s="280">
        <f>'TP-985.22'!L40</f>
        <v>0</v>
      </c>
    </row>
    <row r="20" spans="1:10" ht="18.75" thickBot="1">
      <c r="A20" t="s">
        <v>558</v>
      </c>
      <c r="F20" s="253">
        <v>4930</v>
      </c>
      <c r="G20" s="230"/>
      <c r="H20" s="230"/>
      <c r="I20" s="230"/>
      <c r="J20" s="230"/>
    </row>
    <row r="21" spans="1:11" ht="18.75" thickBot="1">
      <c r="A21" s="403" t="s">
        <v>559</v>
      </c>
      <c r="B21" s="258"/>
      <c r="C21" s="258"/>
      <c r="D21" s="258"/>
      <c r="E21" s="258"/>
      <c r="F21" s="258"/>
      <c r="G21" s="258"/>
      <c r="H21" s="258"/>
      <c r="I21" s="253">
        <v>4950</v>
      </c>
      <c r="J21" s="281">
        <f>SUM(J6:J19)</f>
        <v>0</v>
      </c>
      <c r="K21" s="271"/>
    </row>
    <row r="23" ht="13.5" thickBot="1">
      <c r="A23" t="s">
        <v>560</v>
      </c>
    </row>
    <row r="24" spans="1:8" ht="18.75" thickBot="1">
      <c r="A24" t="s">
        <v>561</v>
      </c>
      <c r="G24" s="253">
        <v>5000</v>
      </c>
      <c r="H24" s="317">
        <f>J21*0.8</f>
        <v>0</v>
      </c>
    </row>
    <row r="25" spans="1:8" ht="18.75" thickBot="1">
      <c r="A25" t="s">
        <v>562</v>
      </c>
      <c r="G25" s="253">
        <v>5010</v>
      </c>
      <c r="H25" s="318">
        <f>J21*0.15</f>
        <v>0</v>
      </c>
    </row>
    <row r="26" spans="1:8" ht="18.75" thickBot="1">
      <c r="A26" t="s">
        <v>564</v>
      </c>
      <c r="G26" s="253">
        <v>5020</v>
      </c>
      <c r="H26" s="278" t="s">
        <v>63</v>
      </c>
    </row>
    <row r="27" spans="1:8" ht="18.75" thickBot="1">
      <c r="A27" t="s">
        <v>563</v>
      </c>
      <c r="G27" s="253">
        <v>5030</v>
      </c>
      <c r="H27" s="278" t="s">
        <v>63</v>
      </c>
    </row>
    <row r="28" spans="1:8" ht="18.75" thickBot="1">
      <c r="A28" t="s">
        <v>565</v>
      </c>
      <c r="G28" s="253">
        <v>5040</v>
      </c>
      <c r="H28" s="318">
        <f>J21*0.05</f>
        <v>0</v>
      </c>
    </row>
    <row r="29" spans="1:10" ht="18.75" thickBot="1">
      <c r="A29" t="s">
        <v>466</v>
      </c>
      <c r="H29" s="226"/>
      <c r="I29" s="276">
        <v>5050</v>
      </c>
      <c r="J29" s="255">
        <f>'T3010 page 3'!K79</f>
        <v>0</v>
      </c>
    </row>
    <row r="30" spans="1:11" ht="18.75" thickBot="1">
      <c r="A30" s="258" t="s">
        <v>566</v>
      </c>
      <c r="B30" s="258"/>
      <c r="C30" s="258"/>
      <c r="D30" s="258"/>
      <c r="E30" s="258"/>
      <c r="F30" s="258"/>
      <c r="G30" s="258"/>
      <c r="H30" s="258"/>
      <c r="I30" s="276">
        <v>5100</v>
      </c>
      <c r="J30" s="319">
        <f>J21+J29</f>
        <v>0</v>
      </c>
      <c r="K30" s="271"/>
    </row>
    <row r="31" spans="1:10" ht="12.75">
      <c r="A31" s="275"/>
      <c r="B31" s="275"/>
      <c r="C31" s="275"/>
      <c r="D31" s="275"/>
      <c r="E31" s="275"/>
      <c r="F31" s="275"/>
      <c r="G31" s="275"/>
      <c r="H31" s="275"/>
      <c r="I31" s="275"/>
      <c r="J31" s="275"/>
    </row>
  </sheetData>
  <sheetProtection/>
  <mergeCells count="3">
    <mergeCell ref="A1:I1"/>
    <mergeCell ref="E3:G3"/>
    <mergeCell ref="C3:D3"/>
  </mergeCells>
  <printOptions gridLines="1"/>
  <pageMargins left="0.31496062992125984" right="0.31496062992125984" top="0.31496062992125984" bottom="0.31496062992125984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00390625" style="15" customWidth="1"/>
    <col min="2" max="2" width="73.57421875" style="15" customWidth="1"/>
    <col min="3" max="3" width="8.00390625" style="15" customWidth="1"/>
    <col min="4" max="4" width="15.8515625" style="15" customWidth="1"/>
    <col min="5" max="5" width="1.57421875" style="15" customWidth="1"/>
    <col min="6" max="16384" width="9.140625" style="15" customWidth="1"/>
  </cols>
  <sheetData>
    <row r="1" spans="1:4" ht="15.75">
      <c r="A1" s="418" t="s">
        <v>490</v>
      </c>
      <c r="B1" s="418"/>
      <c r="D1" s="16">
        <v>2017</v>
      </c>
    </row>
    <row r="2" spans="1:4" ht="15" customHeight="1">
      <c r="A2" s="419" t="s">
        <v>102</v>
      </c>
      <c r="B2" s="420"/>
      <c r="C2" s="415" t="s">
        <v>492</v>
      </c>
      <c r="D2" s="415"/>
    </row>
    <row r="3" spans="1:4" ht="19.5" customHeight="1" thickBot="1">
      <c r="A3" s="421" t="s">
        <v>105</v>
      </c>
      <c r="B3" s="421"/>
      <c r="C3" s="416">
        <v>43100</v>
      </c>
      <c r="D3" s="416"/>
    </row>
    <row r="4" spans="1:4" ht="19.5" customHeight="1" thickBot="1">
      <c r="A4" s="422" t="s">
        <v>104</v>
      </c>
      <c r="B4" s="422"/>
      <c r="C4" s="422"/>
      <c r="D4" s="422"/>
    </row>
    <row r="5" spans="1:4" ht="15.75">
      <c r="A5" s="423" t="s">
        <v>137</v>
      </c>
      <c r="B5" s="423"/>
      <c r="C5" s="423"/>
      <c r="D5" s="18" t="s">
        <v>1</v>
      </c>
    </row>
    <row r="6" spans="2:4" ht="19.5" thickBot="1">
      <c r="B6" s="19" t="s">
        <v>106</v>
      </c>
      <c r="D6" s="18"/>
    </row>
    <row r="7" spans="1:4" ht="19.5" customHeight="1" thickBot="1">
      <c r="A7" s="20"/>
      <c r="B7" s="340" t="s">
        <v>114</v>
      </c>
      <c r="C7" s="14"/>
      <c r="D7" s="294">
        <f>'Revenue EFG'!G58</f>
        <v>0</v>
      </c>
    </row>
    <row r="8" spans="1:4" ht="19.5" customHeight="1" thickBot="1">
      <c r="A8" s="20"/>
      <c r="B8" s="340" t="s">
        <v>115</v>
      </c>
      <c r="C8" s="14"/>
      <c r="D8" s="294">
        <f>'Revenue EFG'!G59</f>
        <v>0</v>
      </c>
    </row>
    <row r="9" spans="1:4" ht="19.5" customHeight="1" thickBot="1">
      <c r="A9" s="20"/>
      <c r="B9" s="340" t="s">
        <v>110</v>
      </c>
      <c r="C9" s="14"/>
      <c r="D9" s="294">
        <f>'Revenue EFG'!G60</f>
        <v>0</v>
      </c>
    </row>
    <row r="10" spans="1:4" ht="19.5" customHeight="1" thickBot="1">
      <c r="A10" s="20"/>
      <c r="B10" s="340" t="s">
        <v>116</v>
      </c>
      <c r="C10" s="14"/>
      <c r="D10" s="294">
        <f>+'Accounts receivable A'!E14</f>
        <v>0</v>
      </c>
    </row>
    <row r="11" spans="1:4" ht="19.5" customHeight="1" thickBot="1">
      <c r="A11" s="20"/>
      <c r="B11" s="340" t="s">
        <v>111</v>
      </c>
      <c r="C11" s="14"/>
      <c r="D11" s="294">
        <f>'Revenue EFG'!G61</f>
        <v>0</v>
      </c>
    </row>
    <row r="12" spans="1:4" ht="19.5" customHeight="1" thickBot="1">
      <c r="A12" s="20"/>
      <c r="B12" s="340" t="s">
        <v>112</v>
      </c>
      <c r="C12" s="14"/>
      <c r="D12" s="294">
        <f>'Revenue EFG'!G62</f>
        <v>0</v>
      </c>
    </row>
    <row r="13" spans="1:4" ht="19.5" customHeight="1" thickBot="1">
      <c r="A13" s="20"/>
      <c r="B13" s="340" t="s">
        <v>113</v>
      </c>
      <c r="C13" s="14"/>
      <c r="D13" s="294">
        <f>+'Capital assets B'!I26+'Capital assets B'!I37</f>
        <v>0</v>
      </c>
    </row>
    <row r="14" spans="2:4" ht="19.5" thickBot="1">
      <c r="B14" s="19" t="s">
        <v>107</v>
      </c>
      <c r="D14" s="18"/>
    </row>
    <row r="15" spans="1:4" ht="19.5" customHeight="1" thickBot="1">
      <c r="A15" s="20"/>
      <c r="B15" s="340" t="s">
        <v>117</v>
      </c>
      <c r="C15" s="14"/>
      <c r="D15" s="294">
        <f>'Revenue EFG'!G65</f>
        <v>0</v>
      </c>
    </row>
    <row r="16" spans="1:4" ht="19.5" customHeight="1" thickBot="1">
      <c r="A16" s="20"/>
      <c r="B16" s="340" t="s">
        <v>118</v>
      </c>
      <c r="C16" s="14"/>
      <c r="D16" s="294">
        <f>'Revenue EFG'!G66</f>
        <v>0</v>
      </c>
    </row>
    <row r="17" spans="1:4" ht="19.5" customHeight="1" thickBot="1">
      <c r="A17" s="20"/>
      <c r="B17" s="340" t="s">
        <v>119</v>
      </c>
      <c r="C17" s="14"/>
      <c r="D17" s="294">
        <f>+'Accounts payable C'!E15</f>
        <v>0</v>
      </c>
    </row>
    <row r="18" spans="1:4" ht="19.5" customHeight="1" thickBot="1">
      <c r="A18" s="20"/>
      <c r="B18" s="340" t="s">
        <v>120</v>
      </c>
      <c r="C18" s="14"/>
      <c r="D18" s="294">
        <f>'Revenue EFG'!G67</f>
        <v>0</v>
      </c>
    </row>
    <row r="19" spans="1:4" ht="19.5" customHeight="1">
      <c r="A19" s="20"/>
      <c r="B19" s="340" t="s">
        <v>121</v>
      </c>
      <c r="C19" s="14"/>
      <c r="D19" s="296">
        <f>'Revenue EFG'!G68</f>
        <v>0</v>
      </c>
    </row>
    <row r="20" spans="1:4" ht="19.5" customHeight="1" hidden="1" thickBot="1">
      <c r="A20" s="20"/>
      <c r="B20" s="339" t="s">
        <v>129</v>
      </c>
      <c r="C20" s="14"/>
      <c r="D20" s="298"/>
    </row>
    <row r="21" spans="1:4" ht="19.5" customHeight="1" thickBot="1">
      <c r="A21" s="20"/>
      <c r="B21" s="340" t="s">
        <v>122</v>
      </c>
      <c r="C21" s="14"/>
      <c r="D21" s="297">
        <f>+'Long-term debt D'!G14</f>
        <v>0</v>
      </c>
    </row>
    <row r="22" spans="1:4" ht="19.5" thickBot="1">
      <c r="A22" s="20"/>
      <c r="B22" s="19" t="s">
        <v>108</v>
      </c>
      <c r="D22" s="18"/>
    </row>
    <row r="23" spans="1:4" ht="19.5" customHeight="1" thickBot="1">
      <c r="A23" s="20"/>
      <c r="B23" s="340" t="s">
        <v>123</v>
      </c>
      <c r="C23" s="14"/>
      <c r="D23" s="293">
        <f>'Revenue EFG'!G20</f>
        <v>0</v>
      </c>
    </row>
    <row r="24" spans="1:4" ht="19.5" customHeight="1" thickBot="1">
      <c r="A24" s="20"/>
      <c r="B24" s="340" t="s">
        <v>124</v>
      </c>
      <c r="C24" s="14"/>
      <c r="D24" s="293">
        <f>'Revenue EFG'!G31</f>
        <v>0</v>
      </c>
    </row>
    <row r="25" spans="1:4" ht="19.5" customHeight="1" thickBot="1">
      <c r="A25" s="20"/>
      <c r="B25" s="340" t="s">
        <v>125</v>
      </c>
      <c r="C25" s="14"/>
      <c r="D25" s="294">
        <f>'Revenue EFG'!G36</f>
        <v>0</v>
      </c>
    </row>
    <row r="26" spans="1:4" ht="19.5" customHeight="1" thickBot="1">
      <c r="A26" s="20"/>
      <c r="B26" s="340" t="s">
        <v>126</v>
      </c>
      <c r="C26" s="14"/>
      <c r="D26" s="294">
        <f>'Revenue EFG'!G37</f>
        <v>0</v>
      </c>
    </row>
    <row r="27" spans="1:4" ht="19.5" customHeight="1" thickBot="1">
      <c r="A27" s="20"/>
      <c r="B27" s="340" t="s">
        <v>127</v>
      </c>
      <c r="C27" s="14"/>
      <c r="D27" s="21">
        <f>'Revenue EFG'!G46-SUM('Revenue EFG'!G36:G37)</f>
        <v>0</v>
      </c>
    </row>
    <row r="28" spans="2:4" ht="19.5" thickBot="1">
      <c r="B28" s="19" t="s">
        <v>109</v>
      </c>
      <c r="D28" s="18"/>
    </row>
    <row r="29" spans="1:4" ht="19.5" customHeight="1" thickBot="1">
      <c r="A29" s="20"/>
      <c r="B29" s="340" t="s">
        <v>128</v>
      </c>
      <c r="C29" s="14"/>
      <c r="D29" s="293">
        <f>'Expenses HIJKLMN'!G19</f>
        <v>0</v>
      </c>
    </row>
    <row r="30" spans="1:4" ht="19.5" customHeight="1" thickBot="1">
      <c r="A30" s="20"/>
      <c r="B30" s="340" t="s">
        <v>130</v>
      </c>
      <c r="C30" s="14"/>
      <c r="D30" s="293">
        <f>'Expenses HIJKLMN'!G27</f>
        <v>0</v>
      </c>
    </row>
    <row r="31" spans="1:4" ht="19.5" customHeight="1" thickBot="1">
      <c r="A31" s="20"/>
      <c r="B31" s="340" t="s">
        <v>131</v>
      </c>
      <c r="C31" s="14"/>
      <c r="D31" s="293">
        <f>'Expenses HIJKLMN'!G36</f>
        <v>0</v>
      </c>
    </row>
    <row r="32" spans="1:4" ht="19.5" customHeight="1" thickBot="1">
      <c r="A32" s="20"/>
      <c r="B32" s="340" t="s">
        <v>132</v>
      </c>
      <c r="C32" s="14"/>
      <c r="D32" s="293">
        <f>'Expenses HIJKLMN'!G56</f>
        <v>0</v>
      </c>
    </row>
    <row r="33" spans="1:4" ht="19.5" customHeight="1" thickBot="1">
      <c r="A33" s="20"/>
      <c r="B33" s="340" t="s">
        <v>133</v>
      </c>
      <c r="C33" s="14"/>
      <c r="D33" s="293">
        <f>'Expenses HIJKLMN'!G71</f>
        <v>0</v>
      </c>
    </row>
    <row r="34" spans="1:4" ht="19.5" customHeight="1" thickBot="1">
      <c r="A34" s="20"/>
      <c r="B34" s="340" t="s">
        <v>134</v>
      </c>
      <c r="C34" s="14"/>
      <c r="D34" s="293">
        <f>+'Expenses HIJKLMN'!G85</f>
        <v>0</v>
      </c>
    </row>
    <row r="35" spans="1:4" ht="19.5" customHeight="1" thickBot="1">
      <c r="A35" s="20"/>
      <c r="B35" s="340" t="s">
        <v>135</v>
      </c>
      <c r="C35" s="14"/>
      <c r="D35" s="295">
        <f>+'Expenses HIJKLMN'!G99</f>
        <v>0</v>
      </c>
    </row>
    <row r="36" spans="1:4" ht="15" customHeight="1">
      <c r="A36" s="20"/>
      <c r="B36" s="22"/>
      <c r="C36" s="14"/>
      <c r="D36" s="23"/>
    </row>
    <row r="37" spans="1:4" ht="15" customHeight="1">
      <c r="A37" s="14" t="s">
        <v>62</v>
      </c>
      <c r="B37" s="341" t="s">
        <v>136</v>
      </c>
      <c r="C37" s="341"/>
      <c r="D37" s="14"/>
    </row>
    <row r="38" spans="1:4" ht="15" customHeight="1">
      <c r="A38" s="14"/>
      <c r="B38" s="14"/>
      <c r="C38" s="14"/>
      <c r="D38" s="14"/>
    </row>
    <row r="39" spans="1:4" ht="15" customHeight="1">
      <c r="A39" s="20"/>
      <c r="B39" s="14"/>
      <c r="C39" s="14"/>
      <c r="D39" s="14"/>
    </row>
    <row r="40" spans="1:4" ht="15" customHeight="1">
      <c r="A40" s="417"/>
      <c r="B40" s="417"/>
      <c r="C40" s="417"/>
      <c r="D40" s="417"/>
    </row>
    <row r="41" spans="1:4" ht="12.75">
      <c r="A41" s="20"/>
      <c r="B41" s="14"/>
      <c r="C41" s="14"/>
      <c r="D41" s="14"/>
    </row>
    <row r="42" spans="1:4" ht="12.75">
      <c r="A42" s="20"/>
      <c r="B42" s="14"/>
      <c r="C42" s="14"/>
      <c r="D42" s="14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</sheetData>
  <sheetProtection selectLockedCells="1" selectUnlockedCells="1"/>
  <mergeCells count="8">
    <mergeCell ref="C2:D2"/>
    <mergeCell ref="C3:D3"/>
    <mergeCell ref="A40:D40"/>
    <mergeCell ref="A1:B1"/>
    <mergeCell ref="A2:B2"/>
    <mergeCell ref="A3:B3"/>
    <mergeCell ref="A4:D4"/>
    <mergeCell ref="A5:C5"/>
  </mergeCells>
  <printOptions gridLines="1" horizontalCentered="1"/>
  <pageMargins left="0.31496062992125984" right="0.31496062992125984" top="0.31496062992125984" bottom="0.31496062992125984" header="0" footer="0"/>
  <pageSetup fitToHeight="1" fitToWidth="1" horizontalDpi="300" verticalDpi="300" orientation="portrait" scale="73" r:id="rId1"/>
  <headerFooter alignWithMargins="0">
    <oddHeader>&amp;R&amp;"Times New Roman,Regular"2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C15" sqref="C15:D15"/>
    </sheetView>
  </sheetViews>
  <sheetFormatPr defaultColWidth="10.7109375" defaultRowHeight="12.75"/>
  <cols>
    <col min="1" max="1" width="19.421875" style="15" customWidth="1"/>
    <col min="2" max="2" width="42.140625" style="15" customWidth="1"/>
    <col min="3" max="3" width="10.7109375" style="15" customWidth="1"/>
    <col min="4" max="4" width="10.00390625" style="15" customWidth="1"/>
    <col min="5" max="6" width="10.7109375" style="15" customWidth="1"/>
    <col min="7" max="7" width="16.7109375" style="15" customWidth="1"/>
    <col min="8" max="16384" width="10.7109375" style="15" customWidth="1"/>
  </cols>
  <sheetData>
    <row r="1" spans="1:7" ht="19.5" customHeight="1">
      <c r="A1" s="427" t="s">
        <v>138</v>
      </c>
      <c r="B1" s="427"/>
      <c r="C1" s="427"/>
      <c r="D1" s="427"/>
      <c r="E1" s="427"/>
      <c r="F1" s="427"/>
      <c r="G1" s="427"/>
    </row>
    <row r="2" spans="1:8" ht="12.75">
      <c r="A2" s="424"/>
      <c r="B2" s="424"/>
      <c r="C2" s="424"/>
      <c r="D2" s="424"/>
      <c r="E2" s="424"/>
      <c r="F2" s="424"/>
      <c r="G2" s="424"/>
      <c r="H2" s="424"/>
    </row>
    <row r="3" spans="1:2" ht="18.75">
      <c r="A3" s="428" t="str">
        <f>+Report!A1</f>
        <v>CHURCH NAME :</v>
      </c>
      <c r="B3" s="428"/>
    </row>
    <row r="4" spans="1:7" ht="19.5" customHeight="1" thickBot="1">
      <c r="A4" s="429" t="s">
        <v>139</v>
      </c>
      <c r="B4" s="429"/>
      <c r="C4" s="429"/>
      <c r="D4" s="429"/>
      <c r="E4" s="429"/>
      <c r="F4" s="429"/>
      <c r="G4" s="429"/>
    </row>
    <row r="5" ht="15" customHeight="1"/>
    <row r="6" spans="1:8" ht="25.5" customHeight="1" thickBot="1">
      <c r="A6" s="425" t="s">
        <v>140</v>
      </c>
      <c r="B6" s="426"/>
      <c r="C6" s="430" t="s">
        <v>143</v>
      </c>
      <c r="D6" s="430"/>
      <c r="E6" s="431" t="s">
        <v>141</v>
      </c>
      <c r="F6" s="431"/>
      <c r="G6" s="342" t="s">
        <v>142</v>
      </c>
      <c r="H6" s="171"/>
    </row>
    <row r="7" spans="1:9" ht="19.5" customHeight="1" thickBot="1">
      <c r="A7" s="433" t="s">
        <v>82</v>
      </c>
      <c r="B7" s="433"/>
      <c r="C7" s="432" t="s">
        <v>147</v>
      </c>
      <c r="D7" s="432"/>
      <c r="E7" s="432" t="s">
        <v>76</v>
      </c>
      <c r="F7" s="432"/>
      <c r="G7" s="299">
        <f>'Expenses HIJKLMN'!G78+'Expenses HIJKLMN'!G91</f>
        <v>0</v>
      </c>
      <c r="H7" s="171"/>
      <c r="I7" s="172"/>
    </row>
    <row r="8" spans="1:8" ht="15" customHeight="1">
      <c r="A8" s="48"/>
      <c r="B8" s="48"/>
      <c r="C8" s="48"/>
      <c r="D8" s="48"/>
      <c r="E8" s="48"/>
      <c r="F8" s="48"/>
      <c r="G8" s="48"/>
      <c r="H8" s="171"/>
    </row>
    <row r="9" spans="1:7" ht="19.5" customHeight="1" thickBot="1">
      <c r="A9" s="429" t="s">
        <v>144</v>
      </c>
      <c r="B9" s="429"/>
      <c r="C9" s="429"/>
      <c r="D9" s="429"/>
      <c r="E9" s="429"/>
      <c r="F9" s="429"/>
      <c r="G9" s="429"/>
    </row>
    <row r="10" ht="15" customHeight="1"/>
    <row r="11" spans="1:8" ht="25.5" customHeight="1" thickBot="1">
      <c r="A11" s="425" t="s">
        <v>140</v>
      </c>
      <c r="B11" s="426"/>
      <c r="C11" s="430" t="s">
        <v>143</v>
      </c>
      <c r="D11" s="430"/>
      <c r="E11" s="431" t="s">
        <v>141</v>
      </c>
      <c r="F11" s="431"/>
      <c r="G11" s="342" t="s">
        <v>142</v>
      </c>
      <c r="H11" s="26"/>
    </row>
    <row r="12" spans="1:8" ht="19.5" customHeight="1" thickBot="1">
      <c r="A12" s="433" t="s">
        <v>145</v>
      </c>
      <c r="B12" s="433"/>
      <c r="C12" s="432" t="s">
        <v>148</v>
      </c>
      <c r="D12" s="432"/>
      <c r="E12" s="432" t="s">
        <v>77</v>
      </c>
      <c r="F12" s="432"/>
      <c r="G12" s="299">
        <f>+'Expenses HIJKLMN'!G75+'Expenses HIJKLMN'!G76+'Expenses HIJKLMN'!G88+'Expenses HIJKLMN'!G89</f>
        <v>0</v>
      </c>
      <c r="H12" s="26"/>
    </row>
    <row r="13" spans="1:8" ht="19.5" customHeight="1">
      <c r="A13" s="433" t="s">
        <v>14</v>
      </c>
      <c r="B13" s="433"/>
      <c r="C13" s="433" t="s">
        <v>149</v>
      </c>
      <c r="D13" s="433"/>
      <c r="E13" s="433" t="s">
        <v>75</v>
      </c>
      <c r="F13" s="433"/>
      <c r="G13" s="301">
        <f>'Expenses HIJKLMN'!G80+'Expenses HIJKLMN'!G93</f>
        <v>0</v>
      </c>
      <c r="H13" s="26"/>
    </row>
    <row r="14" spans="1:8" ht="19.5" customHeight="1">
      <c r="A14" s="433" t="s">
        <v>146</v>
      </c>
      <c r="B14" s="433"/>
      <c r="C14" s="433" t="s">
        <v>150</v>
      </c>
      <c r="D14" s="433"/>
      <c r="E14" s="433" t="s">
        <v>76</v>
      </c>
      <c r="F14" s="433"/>
      <c r="G14" s="301">
        <f>'Expenses HIJKLMN'!G79+'Expenses HIJKLMN'!G92</f>
        <v>0</v>
      </c>
      <c r="H14" s="26"/>
    </row>
    <row r="15" spans="1:8" ht="19.5" customHeight="1">
      <c r="A15" s="434"/>
      <c r="B15" s="434"/>
      <c r="C15" s="415"/>
      <c r="D15" s="415"/>
      <c r="E15" s="415"/>
      <c r="F15" s="415"/>
      <c r="G15" s="27"/>
      <c r="H15" s="26"/>
    </row>
    <row r="16" spans="1:8" ht="19.5" customHeight="1">
      <c r="A16" s="434"/>
      <c r="B16" s="434"/>
      <c r="C16" s="415"/>
      <c r="D16" s="415"/>
      <c r="E16" s="415"/>
      <c r="F16" s="415"/>
      <c r="G16" s="27"/>
      <c r="H16" s="171"/>
    </row>
    <row r="17" spans="1:8" ht="19.5" customHeight="1">
      <c r="A17" s="415"/>
      <c r="B17" s="415"/>
      <c r="C17" s="415"/>
      <c r="D17" s="415"/>
      <c r="E17" s="415"/>
      <c r="F17" s="415"/>
      <c r="G17" s="27"/>
      <c r="H17" s="171"/>
    </row>
    <row r="18" spans="1:8" ht="19.5" customHeight="1">
      <c r="A18" s="415"/>
      <c r="B18" s="415"/>
      <c r="C18" s="415"/>
      <c r="D18" s="415"/>
      <c r="E18" s="415"/>
      <c r="F18" s="415"/>
      <c r="G18" s="27"/>
      <c r="H18" s="171"/>
    </row>
    <row r="19" spans="1:8" ht="19.5" customHeight="1">
      <c r="A19" s="415"/>
      <c r="B19" s="415"/>
      <c r="C19" s="415"/>
      <c r="D19" s="415"/>
      <c r="E19" s="415"/>
      <c r="F19" s="415"/>
      <c r="G19" s="27"/>
      <c r="H19" s="171"/>
    </row>
    <row r="20" spans="1:8" ht="19.5" customHeight="1">
      <c r="A20" s="415"/>
      <c r="B20" s="415"/>
      <c r="C20" s="415"/>
      <c r="D20" s="415"/>
      <c r="E20" s="415"/>
      <c r="F20" s="415"/>
      <c r="G20" s="27"/>
      <c r="H20" s="171"/>
    </row>
    <row r="21" spans="1:8" ht="19.5" customHeight="1">
      <c r="A21" s="415"/>
      <c r="B21" s="415"/>
      <c r="C21" s="415"/>
      <c r="D21" s="415"/>
      <c r="E21" s="415"/>
      <c r="F21" s="415"/>
      <c r="G21" s="27"/>
      <c r="H21" s="171"/>
    </row>
    <row r="22" spans="1:8" ht="19.5" customHeight="1">
      <c r="A22" s="415"/>
      <c r="B22" s="415"/>
      <c r="C22" s="415"/>
      <c r="D22" s="415"/>
      <c r="E22" s="415"/>
      <c r="F22" s="415"/>
      <c r="G22" s="27"/>
      <c r="H22" s="171"/>
    </row>
    <row r="23" spans="1:8" ht="19.5" customHeight="1">
      <c r="A23" s="415" t="s">
        <v>6</v>
      </c>
      <c r="B23" s="415"/>
      <c r="C23" s="415"/>
      <c r="D23" s="415"/>
      <c r="E23" s="415"/>
      <c r="F23" s="415"/>
      <c r="G23" s="321">
        <f>SUM(G7,G12:G22)</f>
        <v>0</v>
      </c>
      <c r="H23" s="171"/>
    </row>
    <row r="24" spans="1:8" ht="19.5" customHeight="1">
      <c r="A24" s="173"/>
      <c r="B24" s="173"/>
      <c r="C24" s="173"/>
      <c r="D24" s="173"/>
      <c r="E24" s="173"/>
      <c r="F24" s="173"/>
      <c r="G24" s="173"/>
      <c r="H24" s="174"/>
    </row>
    <row r="25" spans="1:8" ht="19.5" customHeight="1">
      <c r="A25" s="174"/>
      <c r="B25" s="174"/>
      <c r="C25" s="174"/>
      <c r="D25" s="174"/>
      <c r="E25" s="174"/>
      <c r="F25" s="174"/>
      <c r="G25" s="174"/>
      <c r="H25" s="174"/>
    </row>
    <row r="26" spans="1:8" ht="15" customHeight="1">
      <c r="A26" s="174"/>
      <c r="B26" s="174"/>
      <c r="C26" s="174"/>
      <c r="D26" s="174"/>
      <c r="E26" s="174"/>
      <c r="F26" s="174"/>
      <c r="G26" s="174"/>
      <c r="H26" s="174"/>
    </row>
    <row r="27" spans="1:7" ht="15" customHeight="1">
      <c r="A27" s="174"/>
      <c r="B27" s="174"/>
      <c r="C27" s="174"/>
      <c r="D27" s="174"/>
      <c r="E27" s="174"/>
      <c r="F27" s="174"/>
      <c r="G27" s="174"/>
    </row>
    <row r="28" spans="1:7" ht="15" customHeight="1">
      <c r="A28" s="174"/>
      <c r="B28" s="174"/>
      <c r="C28" s="174"/>
      <c r="D28" s="174"/>
      <c r="E28" s="174"/>
      <c r="F28" s="174"/>
      <c r="G28" s="174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selectLockedCells="1" selectUnlockedCells="1"/>
  <mergeCells count="50"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5:B15"/>
    <mergeCell ref="C15:D15"/>
    <mergeCell ref="E15:F15"/>
    <mergeCell ref="A14:B14"/>
    <mergeCell ref="C14:D14"/>
    <mergeCell ref="E14:F14"/>
    <mergeCell ref="A12:B12"/>
    <mergeCell ref="C12:D12"/>
    <mergeCell ref="E12:F12"/>
    <mergeCell ref="A13:B13"/>
    <mergeCell ref="C13:D13"/>
    <mergeCell ref="E13:F13"/>
    <mergeCell ref="C7:D7"/>
    <mergeCell ref="E7:F7"/>
    <mergeCell ref="A11:B11"/>
    <mergeCell ref="C11:D11"/>
    <mergeCell ref="E11:F11"/>
    <mergeCell ref="A7:B7"/>
    <mergeCell ref="A9:G9"/>
    <mergeCell ref="A2:H2"/>
    <mergeCell ref="A6:B6"/>
    <mergeCell ref="A1:G1"/>
    <mergeCell ref="A3:B3"/>
    <mergeCell ref="A4:G4"/>
    <mergeCell ref="C6:D6"/>
    <mergeCell ref="E6:F6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15" customWidth="1"/>
    <col min="2" max="2" width="3.28125" style="15" customWidth="1"/>
    <col min="3" max="3" width="11.7109375" style="15" customWidth="1"/>
    <col min="4" max="4" width="3.28125" style="15" customWidth="1"/>
    <col min="5" max="5" width="11.7109375" style="15" customWidth="1"/>
    <col min="6" max="6" width="3.28125" style="15" customWidth="1"/>
    <col min="7" max="16384" width="9.140625" style="15" customWidth="1"/>
  </cols>
  <sheetData>
    <row r="1" spans="1:6" ht="19.5" customHeight="1">
      <c r="A1" s="28" t="str">
        <f>+Report!$A$1</f>
        <v>CHURCH NAME :</v>
      </c>
      <c r="B1" s="29"/>
      <c r="C1" s="29"/>
      <c r="D1" s="29"/>
      <c r="E1" s="29"/>
      <c r="F1" s="28"/>
    </row>
    <row r="2" ht="15" customHeight="1"/>
    <row r="3" ht="15" customHeight="1"/>
    <row r="4" spans="1:6" ht="15" customHeight="1">
      <c r="A4" s="435" t="s">
        <v>88</v>
      </c>
      <c r="B4" s="435"/>
      <c r="C4" s="435"/>
      <c r="D4" s="435"/>
      <c r="E4" s="435"/>
      <c r="F4" s="435"/>
    </row>
    <row r="5" spans="1:6" ht="15" customHeight="1">
      <c r="A5" s="31"/>
      <c r="B5" s="32"/>
      <c r="C5" s="33"/>
      <c r="D5" s="32"/>
      <c r="E5" s="34">
        <f>+Report!D1</f>
        <v>2017</v>
      </c>
      <c r="F5" s="35"/>
    </row>
    <row r="6" spans="1:6" ht="15" customHeight="1">
      <c r="A6" s="31"/>
      <c r="B6" s="32"/>
      <c r="C6" s="33"/>
      <c r="D6" s="32"/>
      <c r="E6" s="37" t="s">
        <v>1</v>
      </c>
      <c r="F6" s="32"/>
    </row>
    <row r="7" spans="1:6" ht="15" customHeight="1">
      <c r="A7" s="343" t="s">
        <v>151</v>
      </c>
      <c r="B7" s="32"/>
      <c r="C7" s="33"/>
      <c r="D7" s="32"/>
      <c r="E7" s="38"/>
      <c r="F7" s="38"/>
    </row>
    <row r="8" spans="1:6" ht="15" customHeight="1">
      <c r="A8" s="343" t="s">
        <v>156</v>
      </c>
      <c r="B8" s="32"/>
      <c r="C8" s="33"/>
      <c r="D8" s="32"/>
      <c r="E8" s="38"/>
      <c r="F8" s="38"/>
    </row>
    <row r="9" spans="1:6" ht="15" customHeight="1">
      <c r="A9" s="343" t="s">
        <v>157</v>
      </c>
      <c r="B9" s="32"/>
      <c r="C9" s="33"/>
      <c r="D9" s="32"/>
      <c r="E9" s="38"/>
      <c r="F9" s="38"/>
    </row>
    <row r="10" spans="1:10" ht="15" customHeight="1">
      <c r="A10" s="343" t="s">
        <v>152</v>
      </c>
      <c r="B10" s="32"/>
      <c r="C10" s="33"/>
      <c r="D10" s="32"/>
      <c r="E10" s="38"/>
      <c r="F10" s="38"/>
      <c r="J10" s="39"/>
    </row>
    <row r="11" spans="1:6" ht="15" customHeight="1">
      <c r="A11" s="343" t="s">
        <v>153</v>
      </c>
      <c r="B11" s="32"/>
      <c r="C11" s="33"/>
      <c r="D11" s="32"/>
      <c r="E11" s="38"/>
      <c r="F11" s="38"/>
    </row>
    <row r="12" spans="1:6" ht="15" customHeight="1">
      <c r="A12" s="343" t="s">
        <v>154</v>
      </c>
      <c r="B12" s="32"/>
      <c r="C12" s="33"/>
      <c r="D12" s="32"/>
      <c r="E12" s="40"/>
      <c r="F12" s="40"/>
    </row>
    <row r="13" spans="1:6" ht="15" customHeight="1">
      <c r="A13" s="343" t="s">
        <v>155</v>
      </c>
      <c r="B13" s="32"/>
      <c r="C13" s="33"/>
      <c r="D13" s="32"/>
      <c r="E13" s="41"/>
      <c r="F13" s="41"/>
    </row>
    <row r="14" spans="1:6" ht="19.5" customHeight="1" thickBot="1">
      <c r="A14" s="42"/>
      <c r="B14" s="43"/>
      <c r="C14" s="44"/>
      <c r="D14" s="43"/>
      <c r="E14" s="45">
        <f>SUM(E7:E13)</f>
        <v>0</v>
      </c>
      <c r="F14" s="46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0" r:id="rId1"/>
  <headerFooter alignWithMargins="0">
    <oddHeader>&amp;R&amp;"Times New Roman,Regular"4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0.7109375" style="15" customWidth="1"/>
    <col min="2" max="2" width="3.28125" style="15" customWidth="1"/>
    <col min="3" max="3" width="9.140625" style="15" customWidth="1"/>
    <col min="4" max="4" width="3.28125" style="15" customWidth="1"/>
    <col min="5" max="5" width="15.421875" style="15" bestFit="1" customWidth="1"/>
    <col min="6" max="6" width="3.28125" style="15" customWidth="1"/>
    <col min="7" max="7" width="11.8515625" style="15" bestFit="1" customWidth="1"/>
    <col min="8" max="8" width="3.28125" style="15" customWidth="1"/>
    <col min="9" max="16384" width="9.140625" style="15" customWidth="1"/>
  </cols>
  <sheetData>
    <row r="1" spans="1:9" ht="19.5" customHeight="1">
      <c r="A1" s="436" t="str">
        <f>+Report!$A$1</f>
        <v>CHURCH NAME :</v>
      </c>
      <c r="B1" s="436"/>
      <c r="C1" s="436"/>
      <c r="D1" s="436"/>
      <c r="E1" s="436"/>
      <c r="F1" s="29"/>
      <c r="G1" s="29"/>
      <c r="H1" s="29"/>
      <c r="I1" s="30">
        <f>+Report!$D$1</f>
        <v>2017</v>
      </c>
    </row>
    <row r="2" ht="15" customHeight="1"/>
    <row r="3" ht="15" customHeight="1"/>
    <row r="4" spans="1:11" ht="15" customHeight="1">
      <c r="A4" s="435" t="s">
        <v>89</v>
      </c>
      <c r="B4" s="435"/>
      <c r="C4" s="435"/>
      <c r="D4" s="435"/>
      <c r="E4" s="435"/>
      <c r="F4" s="435"/>
      <c r="G4" s="435"/>
      <c r="H4" s="435"/>
      <c r="I4" s="435"/>
      <c r="K4" s="48"/>
    </row>
    <row r="5" spans="1:11" ht="15">
      <c r="A5" s="49"/>
      <c r="B5" s="49"/>
      <c r="C5" s="50"/>
      <c r="D5" s="51"/>
      <c r="E5" s="52"/>
      <c r="F5" s="51"/>
      <c r="G5" s="53"/>
      <c r="H5" s="54"/>
      <c r="I5" s="50"/>
      <c r="K5" s="48"/>
    </row>
    <row r="6" spans="1:11" ht="15">
      <c r="A6" s="344" t="s">
        <v>158</v>
      </c>
      <c r="B6" s="49"/>
      <c r="C6" s="55">
        <f>+I6-1</f>
        <v>2016</v>
      </c>
      <c r="D6" s="36"/>
      <c r="E6" s="36" t="s">
        <v>2</v>
      </c>
      <c r="F6" s="36"/>
      <c r="G6" s="36" t="s">
        <v>172</v>
      </c>
      <c r="H6" s="56"/>
      <c r="I6" s="57">
        <f>+Report!D1</f>
        <v>2017</v>
      </c>
      <c r="K6" s="48"/>
    </row>
    <row r="7" spans="1:11" ht="15">
      <c r="A7" s="49"/>
      <c r="B7" s="49"/>
      <c r="C7" s="36" t="s">
        <v>1</v>
      </c>
      <c r="D7" s="36"/>
      <c r="E7" s="36"/>
      <c r="F7" s="36"/>
      <c r="G7" s="36"/>
      <c r="H7" s="54"/>
      <c r="I7" s="58" t="s">
        <v>1</v>
      </c>
      <c r="K7" s="48"/>
    </row>
    <row r="8" spans="1:9" ht="15">
      <c r="A8" s="345" t="s">
        <v>159</v>
      </c>
      <c r="B8" s="49"/>
      <c r="C8" s="59"/>
      <c r="D8" s="51"/>
      <c r="E8" s="59">
        <v>0</v>
      </c>
      <c r="F8" s="59"/>
      <c r="G8" s="59">
        <v>0</v>
      </c>
      <c r="H8" s="54"/>
      <c r="I8" s="60">
        <f aca="true" t="shared" si="0" ref="I8:I13">+C8+E8-G8</f>
        <v>0</v>
      </c>
    </row>
    <row r="9" spans="1:9" ht="15">
      <c r="A9" s="345" t="s">
        <v>160</v>
      </c>
      <c r="B9" s="49"/>
      <c r="C9" s="59"/>
      <c r="D9" s="51"/>
      <c r="E9" s="59">
        <v>0</v>
      </c>
      <c r="F9" s="59"/>
      <c r="G9" s="59">
        <v>0</v>
      </c>
      <c r="H9" s="54"/>
      <c r="I9" s="60">
        <f t="shared" si="0"/>
        <v>0</v>
      </c>
    </row>
    <row r="10" spans="1:9" ht="15">
      <c r="A10" s="345" t="s">
        <v>161</v>
      </c>
      <c r="B10" s="49"/>
      <c r="C10" s="59"/>
      <c r="D10" s="51"/>
      <c r="E10" s="59">
        <v>0</v>
      </c>
      <c r="F10" s="59"/>
      <c r="G10" s="59">
        <v>0</v>
      </c>
      <c r="H10" s="54"/>
      <c r="I10" s="60">
        <f t="shared" si="0"/>
        <v>0</v>
      </c>
    </row>
    <row r="11" spans="1:9" ht="15">
      <c r="A11" s="345" t="s">
        <v>162</v>
      </c>
      <c r="B11" s="49"/>
      <c r="C11" s="59"/>
      <c r="D11" s="51"/>
      <c r="E11" s="59">
        <v>0</v>
      </c>
      <c r="F11" s="59"/>
      <c r="G11" s="59">
        <v>0</v>
      </c>
      <c r="H11" s="54"/>
      <c r="I11" s="60">
        <f t="shared" si="0"/>
        <v>0</v>
      </c>
    </row>
    <row r="12" spans="1:9" ht="15">
      <c r="A12" s="345" t="s">
        <v>163</v>
      </c>
      <c r="B12" s="49"/>
      <c r="C12" s="59"/>
      <c r="D12" s="51"/>
      <c r="E12" s="59">
        <v>0</v>
      </c>
      <c r="F12" s="59"/>
      <c r="G12" s="59">
        <v>0</v>
      </c>
      <c r="H12" s="54"/>
      <c r="I12" s="60">
        <f t="shared" si="0"/>
        <v>0</v>
      </c>
    </row>
    <row r="13" spans="1:9" ht="15">
      <c r="A13" s="345" t="s">
        <v>164</v>
      </c>
      <c r="B13" s="49"/>
      <c r="C13" s="61"/>
      <c r="D13" s="62"/>
      <c r="E13" s="61">
        <v>0</v>
      </c>
      <c r="F13" s="61"/>
      <c r="G13" s="61">
        <v>0</v>
      </c>
      <c r="H13" s="56"/>
      <c r="I13" s="63">
        <f t="shared" si="0"/>
        <v>0</v>
      </c>
    </row>
    <row r="14" spans="1:9" ht="19.5" customHeight="1">
      <c r="A14" s="64"/>
      <c r="B14" s="64"/>
      <c r="C14" s="65">
        <f>SUM(C8:C13)</f>
        <v>0</v>
      </c>
      <c r="D14" s="66"/>
      <c r="E14" s="65">
        <f>SUM(E8:E13)</f>
        <v>0</v>
      </c>
      <c r="F14" s="66"/>
      <c r="G14" s="65">
        <f>SUM(G8:G13)</f>
        <v>0</v>
      </c>
      <c r="H14" s="67"/>
      <c r="I14" s="68">
        <f>SUM(I8:I13)</f>
        <v>0</v>
      </c>
    </row>
    <row r="15" spans="1:9" ht="15">
      <c r="A15" s="49"/>
      <c r="B15" s="49"/>
      <c r="C15" s="50"/>
      <c r="D15" s="51"/>
      <c r="E15" s="52"/>
      <c r="F15" s="51"/>
      <c r="G15" s="53"/>
      <c r="H15" s="54"/>
      <c r="I15" s="50"/>
    </row>
    <row r="16" spans="1:9" ht="15">
      <c r="A16" s="344" t="s">
        <v>165</v>
      </c>
      <c r="B16" s="49"/>
      <c r="C16" s="55">
        <f>+C6</f>
        <v>2016</v>
      </c>
      <c r="D16" s="36"/>
      <c r="E16" s="36" t="s">
        <v>3</v>
      </c>
      <c r="F16" s="36"/>
      <c r="G16" s="36" t="s">
        <v>173</v>
      </c>
      <c r="H16" s="56"/>
      <c r="I16" s="57">
        <f>+I6</f>
        <v>2017</v>
      </c>
    </row>
    <row r="17" spans="1:9" ht="15">
      <c r="A17" s="49"/>
      <c r="B17" s="49"/>
      <c r="C17" s="36" t="s">
        <v>1</v>
      </c>
      <c r="D17" s="36"/>
      <c r="E17" s="36"/>
      <c r="F17" s="36"/>
      <c r="G17" s="36"/>
      <c r="H17" s="54"/>
      <c r="I17" s="58" t="s">
        <v>1</v>
      </c>
    </row>
    <row r="18" spans="1:9" ht="15">
      <c r="A18" s="345" t="s">
        <v>159</v>
      </c>
      <c r="B18" s="49"/>
      <c r="C18" s="59"/>
      <c r="D18" s="51"/>
      <c r="E18" s="59">
        <v>0</v>
      </c>
      <c r="F18" s="59"/>
      <c r="G18" s="59">
        <v>0</v>
      </c>
      <c r="H18" s="54"/>
      <c r="I18" s="60">
        <f aca="true" t="shared" si="1" ref="I18:I23">+C18+E18-G18</f>
        <v>0</v>
      </c>
    </row>
    <row r="19" spans="1:9" ht="15">
      <c r="A19" s="345" t="s">
        <v>160</v>
      </c>
      <c r="B19" s="49"/>
      <c r="C19" s="59"/>
      <c r="D19" s="51"/>
      <c r="E19" s="59">
        <v>0</v>
      </c>
      <c r="F19" s="59"/>
      <c r="G19" s="59">
        <v>0</v>
      </c>
      <c r="H19" s="54"/>
      <c r="I19" s="60">
        <f t="shared" si="1"/>
        <v>0</v>
      </c>
    </row>
    <row r="20" spans="1:9" ht="15">
      <c r="A20" s="345" t="s">
        <v>166</v>
      </c>
      <c r="B20" s="49"/>
      <c r="C20" s="59"/>
      <c r="D20" s="51"/>
      <c r="E20" s="59">
        <v>0</v>
      </c>
      <c r="F20" s="59"/>
      <c r="G20" s="59">
        <v>0</v>
      </c>
      <c r="H20" s="54"/>
      <c r="I20" s="60">
        <f t="shared" si="1"/>
        <v>0</v>
      </c>
    </row>
    <row r="21" spans="1:9" ht="15">
      <c r="A21" s="345" t="s">
        <v>162</v>
      </c>
      <c r="B21" s="49"/>
      <c r="C21" s="59"/>
      <c r="D21" s="51"/>
      <c r="E21" s="59">
        <v>0</v>
      </c>
      <c r="F21" s="59"/>
      <c r="G21" s="59">
        <v>0</v>
      </c>
      <c r="H21" s="54"/>
      <c r="I21" s="60">
        <f t="shared" si="1"/>
        <v>0</v>
      </c>
    </row>
    <row r="22" spans="1:9" ht="15">
      <c r="A22" s="345" t="s">
        <v>163</v>
      </c>
      <c r="B22" s="49"/>
      <c r="C22" s="59"/>
      <c r="D22" s="51"/>
      <c r="E22" s="59">
        <v>0</v>
      </c>
      <c r="F22" s="59"/>
      <c r="G22" s="59">
        <v>0</v>
      </c>
      <c r="H22" s="54"/>
      <c r="I22" s="60">
        <f t="shared" si="1"/>
        <v>0</v>
      </c>
    </row>
    <row r="23" spans="1:9" ht="15">
      <c r="A23" s="345" t="s">
        <v>164</v>
      </c>
      <c r="B23" s="49"/>
      <c r="C23" s="61"/>
      <c r="D23" s="62"/>
      <c r="E23" s="61">
        <v>0</v>
      </c>
      <c r="F23" s="61"/>
      <c r="G23" s="61">
        <v>0</v>
      </c>
      <c r="H23" s="56"/>
      <c r="I23" s="63">
        <f t="shared" si="1"/>
        <v>0</v>
      </c>
    </row>
    <row r="24" spans="1:9" ht="19.5" customHeight="1">
      <c r="A24" s="64"/>
      <c r="B24" s="64"/>
      <c r="C24" s="65">
        <f>SUM(C18:C23)</f>
        <v>0</v>
      </c>
      <c r="D24" s="66"/>
      <c r="E24" s="65">
        <f>SUM(E18:E23)</f>
        <v>0</v>
      </c>
      <c r="F24" s="66"/>
      <c r="G24" s="65">
        <f>SUM(G18:G23)</f>
        <v>0</v>
      </c>
      <c r="H24" s="67"/>
      <c r="I24" s="68">
        <f>SUM(I18:I23)</f>
        <v>0</v>
      </c>
    </row>
    <row r="25" spans="1:9" ht="15">
      <c r="A25" s="49"/>
      <c r="B25" s="49"/>
      <c r="C25" s="50"/>
      <c r="D25" s="51"/>
      <c r="E25" s="52"/>
      <c r="F25" s="51"/>
      <c r="G25" s="53"/>
      <c r="H25" s="54"/>
      <c r="I25" s="69"/>
    </row>
    <row r="26" spans="1:9" ht="15.75" thickBot="1">
      <c r="A26" s="346" t="s">
        <v>171</v>
      </c>
      <c r="B26" s="71"/>
      <c r="C26" s="47">
        <f>+C14-C24</f>
        <v>0</v>
      </c>
      <c r="D26" s="72"/>
      <c r="E26" s="73"/>
      <c r="F26" s="72"/>
      <c r="G26" s="74"/>
      <c r="H26" s="46"/>
      <c r="I26" s="75">
        <f>+I14-I24</f>
        <v>0</v>
      </c>
    </row>
    <row r="27" spans="1:9" ht="15">
      <c r="A27" s="49"/>
      <c r="B27" s="49"/>
      <c r="C27" s="50"/>
      <c r="D27" s="51"/>
      <c r="E27" s="52"/>
      <c r="F27" s="51"/>
      <c r="G27" s="53"/>
      <c r="H27" s="54"/>
      <c r="I27" s="50"/>
    </row>
    <row r="29" spans="1:11" ht="19.5" customHeight="1" thickBot="1">
      <c r="A29" s="437" t="s">
        <v>167</v>
      </c>
      <c r="B29" s="437"/>
      <c r="C29" s="437"/>
      <c r="D29" s="437"/>
      <c r="E29" s="437"/>
      <c r="F29" s="437"/>
      <c r="G29" s="437"/>
      <c r="H29" s="437"/>
      <c r="I29" s="437"/>
      <c r="K29" s="48"/>
    </row>
    <row r="30" spans="1:9" ht="19.5" customHeight="1">
      <c r="A30" s="344" t="s">
        <v>158</v>
      </c>
      <c r="B30" s="49"/>
      <c r="C30" s="311">
        <f>+C6</f>
        <v>2016</v>
      </c>
      <c r="D30" s="302"/>
      <c r="E30" s="309" t="s">
        <v>2</v>
      </c>
      <c r="F30" s="302"/>
      <c r="G30" s="309" t="s">
        <v>172</v>
      </c>
      <c r="H30" s="56"/>
      <c r="I30" s="76">
        <f>+I6</f>
        <v>2017</v>
      </c>
    </row>
    <row r="31" spans="1:9" ht="15">
      <c r="A31" s="345" t="s">
        <v>168</v>
      </c>
      <c r="B31" s="49"/>
      <c r="C31" s="313"/>
      <c r="D31" s="303"/>
      <c r="E31" s="59">
        <v>0</v>
      </c>
      <c r="F31" s="303"/>
      <c r="G31" s="59">
        <v>0</v>
      </c>
      <c r="H31" s="54"/>
      <c r="I31" s="60">
        <f>+C31+E31-G31</f>
        <v>0</v>
      </c>
    </row>
    <row r="32" spans="1:9" ht="15">
      <c r="A32" s="345" t="s">
        <v>169</v>
      </c>
      <c r="B32" s="49"/>
      <c r="C32" s="313"/>
      <c r="D32" s="304"/>
      <c r="E32" s="59">
        <v>0</v>
      </c>
      <c r="F32" s="307"/>
      <c r="G32" s="59">
        <v>0</v>
      </c>
      <c r="H32" s="54"/>
      <c r="I32" s="60">
        <f>+C32+E32-G32</f>
        <v>0</v>
      </c>
    </row>
    <row r="33" spans="1:9" ht="9.75" customHeight="1">
      <c r="A33" s="345"/>
      <c r="B33" s="49"/>
      <c r="C33" s="59"/>
      <c r="D33" s="304"/>
      <c r="E33" s="59"/>
      <c r="F33" s="307"/>
      <c r="G33" s="59"/>
      <c r="H33" s="54"/>
      <c r="I33" s="40"/>
    </row>
    <row r="34" spans="1:9" ht="15">
      <c r="A34" s="344" t="s">
        <v>165</v>
      </c>
      <c r="B34" s="49"/>
      <c r="C34" s="312">
        <f>+C30</f>
        <v>2016</v>
      </c>
      <c r="D34" s="305"/>
      <c r="E34" s="310" t="s">
        <v>170</v>
      </c>
      <c r="F34" s="305"/>
      <c r="G34" s="310" t="s">
        <v>173</v>
      </c>
      <c r="H34" s="56"/>
      <c r="I34" s="76">
        <f>+I30</f>
        <v>2017</v>
      </c>
    </row>
    <row r="35" spans="1:9" ht="15">
      <c r="A35" s="345" t="s">
        <v>168</v>
      </c>
      <c r="B35" s="187"/>
      <c r="C35" s="188">
        <v>0</v>
      </c>
      <c r="D35" s="304"/>
      <c r="E35" s="188">
        <v>0</v>
      </c>
      <c r="F35" s="307"/>
      <c r="G35" s="188">
        <v>0</v>
      </c>
      <c r="H35" s="189"/>
      <c r="I35" s="190">
        <f>+C35+E35-G35</f>
        <v>0</v>
      </c>
    </row>
    <row r="36" spans="1:9" ht="15">
      <c r="A36" s="345" t="s">
        <v>169</v>
      </c>
      <c r="B36" s="49"/>
      <c r="C36" s="314"/>
      <c r="D36" s="305"/>
      <c r="E36" s="61">
        <v>0</v>
      </c>
      <c r="F36" s="308"/>
      <c r="G36" s="61">
        <v>0</v>
      </c>
      <c r="H36" s="56"/>
      <c r="I36" s="63">
        <f>+C36+E36-G36</f>
        <v>0</v>
      </c>
    </row>
    <row r="37" spans="1:9" ht="19.5" customHeight="1" thickBot="1">
      <c r="A37" s="70" t="s">
        <v>4</v>
      </c>
      <c r="B37" s="71"/>
      <c r="C37" s="315">
        <f>+C31+C32-C35-C36</f>
        <v>0</v>
      </c>
      <c r="D37" s="306"/>
      <c r="E37" s="47">
        <f>+E31+E32-E35-E36</f>
        <v>0</v>
      </c>
      <c r="F37" s="306"/>
      <c r="G37" s="47"/>
      <c r="H37" s="46"/>
      <c r="I37" s="75">
        <f>+I31+I32-I35-I36</f>
        <v>0</v>
      </c>
    </row>
  </sheetData>
  <sheetProtection selectLockedCells="1" selectUnlockedCells="1"/>
  <mergeCells count="3">
    <mergeCell ref="A1:E1"/>
    <mergeCell ref="A4:I4"/>
    <mergeCell ref="A29:I29"/>
  </mergeCells>
  <printOptions gridLines="1" horizontalCentered="1"/>
  <pageMargins left="0.31496062992125984" right="0.31496062992125984" top="0.31496062992125984" bottom="0.31496062992125984" header="0" footer="0"/>
  <pageSetup horizontalDpi="300" verticalDpi="300" orientation="portrait" scale="110" r:id="rId1"/>
  <headerFooter alignWithMargins="0">
    <oddHeader>&amp;R&amp;"Times New Roman,Regular"5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9" sqref="H19"/>
    </sheetView>
  </sheetViews>
  <sheetFormatPr defaultColWidth="9.140625" defaultRowHeight="19.5" customHeight="1"/>
  <cols>
    <col min="1" max="1" width="42.00390625" style="15" customWidth="1"/>
    <col min="2" max="2" width="3.28125" style="15" customWidth="1"/>
    <col min="3" max="3" width="12.421875" style="15" customWidth="1"/>
    <col min="4" max="4" width="3.28125" style="15" customWidth="1"/>
    <col min="5" max="5" width="12.421875" style="15" customWidth="1"/>
    <col min="6" max="6" width="3.28125" style="15" customWidth="1"/>
    <col min="7" max="16384" width="9.140625" style="15" customWidth="1"/>
  </cols>
  <sheetData>
    <row r="1" spans="1:6" ht="19.5" customHeight="1">
      <c r="A1" s="28" t="str">
        <f>+Report!$A$1</f>
        <v>CHURCH NAME :</v>
      </c>
      <c r="B1" s="29"/>
      <c r="C1" s="29"/>
      <c r="D1" s="29"/>
      <c r="E1" s="29"/>
      <c r="F1" s="28"/>
    </row>
    <row r="4" spans="1:6" ht="19.5" customHeight="1">
      <c r="A4" s="435" t="s">
        <v>90</v>
      </c>
      <c r="B4" s="435"/>
      <c r="C4" s="435"/>
      <c r="D4" s="435"/>
      <c r="E4" s="435"/>
      <c r="F4" s="435"/>
    </row>
    <row r="5" spans="1:8" ht="15" customHeight="1">
      <c r="A5" s="77"/>
      <c r="B5" s="77"/>
      <c r="C5" s="77"/>
      <c r="D5" s="32"/>
      <c r="E5" s="78">
        <f>+Report!D1</f>
        <v>2017</v>
      </c>
      <c r="F5" s="35"/>
      <c r="H5" s="48"/>
    </row>
    <row r="6" spans="1:6" ht="15" customHeight="1">
      <c r="A6" s="77"/>
      <c r="B6" s="77"/>
      <c r="C6" s="77"/>
      <c r="D6" s="32"/>
      <c r="E6" s="79" t="s">
        <v>1</v>
      </c>
      <c r="F6" s="80"/>
    </row>
    <row r="7" spans="1:6" ht="15" customHeight="1">
      <c r="A7" s="347" t="s">
        <v>174</v>
      </c>
      <c r="B7" s="82"/>
      <c r="C7" s="82"/>
      <c r="D7" s="32"/>
      <c r="E7" s="40"/>
      <c r="F7" s="83"/>
    </row>
    <row r="8" spans="1:6" ht="15" customHeight="1">
      <c r="A8" s="347" t="s">
        <v>175</v>
      </c>
      <c r="B8" s="82"/>
      <c r="C8" s="82"/>
      <c r="D8" s="32"/>
      <c r="E8" s="40"/>
      <c r="F8" s="83"/>
    </row>
    <row r="9" spans="1:6" ht="15" customHeight="1">
      <c r="A9" s="347" t="s">
        <v>176</v>
      </c>
      <c r="B9" s="82"/>
      <c r="C9" s="82"/>
      <c r="D9" s="32"/>
      <c r="E9" s="40"/>
      <c r="F9" s="83"/>
    </row>
    <row r="10" spans="1:6" ht="15" customHeight="1">
      <c r="A10" s="347" t="s">
        <v>177</v>
      </c>
      <c r="B10" s="82"/>
      <c r="C10" s="82"/>
      <c r="D10" s="32"/>
      <c r="E10" s="40"/>
      <c r="F10" s="83"/>
    </row>
    <row r="11" spans="1:6" ht="15" customHeight="1">
      <c r="A11" s="347" t="s">
        <v>178</v>
      </c>
      <c r="B11" s="82"/>
      <c r="C11" s="82"/>
      <c r="D11" s="32"/>
      <c r="E11" s="40"/>
      <c r="F11" s="37"/>
    </row>
    <row r="12" spans="1:6" ht="15" customHeight="1">
      <c r="A12" s="347" t="s">
        <v>179</v>
      </c>
      <c r="B12" s="82"/>
      <c r="C12" s="82"/>
      <c r="D12" s="32"/>
      <c r="E12" s="40"/>
      <c r="F12" s="37"/>
    </row>
    <row r="13" spans="1:6" ht="15" customHeight="1">
      <c r="A13" s="347" t="s">
        <v>180</v>
      </c>
      <c r="B13" s="82"/>
      <c r="C13" s="82"/>
      <c r="D13" s="32"/>
      <c r="E13" s="40"/>
      <c r="F13" s="37"/>
    </row>
    <row r="14" spans="1:6" ht="15" customHeight="1">
      <c r="A14" s="347" t="s">
        <v>181</v>
      </c>
      <c r="B14" s="82"/>
      <c r="C14" s="82"/>
      <c r="D14" s="32"/>
      <c r="E14" s="41"/>
      <c r="F14" s="84"/>
    </row>
    <row r="15" spans="1:6" ht="19.5" customHeight="1" thickBot="1">
      <c r="A15" s="85"/>
      <c r="B15" s="85"/>
      <c r="C15" s="85"/>
      <c r="D15" s="72"/>
      <c r="E15" s="86">
        <f>SUM(E7:E14)</f>
        <v>0</v>
      </c>
      <c r="F15" s="87"/>
    </row>
    <row r="16" spans="1:6" ht="19.5" customHeight="1">
      <c r="A16" s="77"/>
      <c r="B16" s="77"/>
      <c r="C16" s="77"/>
      <c r="D16" s="32"/>
      <c r="E16" s="88"/>
      <c r="F16" s="89"/>
    </row>
  </sheetData>
  <sheetProtection selectLockedCells="1" selectUnlockedCells="1"/>
  <mergeCells count="1">
    <mergeCell ref="A4:F4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125" r:id="rId1"/>
  <headerFooter alignWithMargins="0">
    <oddHeader>&amp;R&amp;"Times New Roman,Regular"6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25" zoomScalePageLayoutView="0" workbookViewId="0" topLeftCell="A1">
      <selection activeCell="I3" sqref="I3"/>
    </sheetView>
  </sheetViews>
  <sheetFormatPr defaultColWidth="9.140625" defaultRowHeight="12.75"/>
  <cols>
    <col min="1" max="4" width="11.421875" style="24" customWidth="1"/>
    <col min="5" max="5" width="21.57421875" style="24" customWidth="1"/>
    <col min="6" max="6" width="4.00390625" style="24" customWidth="1"/>
    <col min="7" max="7" width="11.7109375" style="24" customWidth="1"/>
    <col min="8" max="8" width="3.28125" style="24" customWidth="1"/>
    <col min="9" max="16384" width="9.140625" style="24" customWidth="1"/>
  </cols>
  <sheetData>
    <row r="1" spans="1:8" ht="19.5" customHeight="1">
      <c r="A1" s="436" t="str">
        <f>+Report!$A$1</f>
        <v>CHURCH NAME :</v>
      </c>
      <c r="B1" s="436"/>
      <c r="C1" s="436"/>
      <c r="D1" s="436"/>
      <c r="E1" s="436"/>
      <c r="F1" s="28"/>
      <c r="G1" s="30"/>
      <c r="H1" s="90"/>
    </row>
    <row r="2" ht="15" customHeight="1"/>
    <row r="3" ht="15" customHeight="1"/>
    <row r="4" spans="1:8" ht="15" customHeight="1">
      <c r="A4" s="438" t="s">
        <v>469</v>
      </c>
      <c r="B4" s="438"/>
      <c r="C4" s="438"/>
      <c r="D4" s="438"/>
      <c r="E4" s="438"/>
      <c r="F4" s="438"/>
      <c r="G4" s="438"/>
      <c r="H4" s="438"/>
    </row>
    <row r="5" spans="1:8" ht="15" customHeight="1">
      <c r="A5" s="439"/>
      <c r="B5" s="439"/>
      <c r="C5" s="439"/>
      <c r="D5" s="439"/>
      <c r="E5" s="439"/>
      <c r="F5" s="91"/>
      <c r="G5" s="92">
        <f>+Report!D1</f>
        <v>2017</v>
      </c>
      <c r="H5" s="93"/>
    </row>
    <row r="6" spans="1:8" ht="15" customHeight="1">
      <c r="A6" s="439"/>
      <c r="B6" s="439"/>
      <c r="C6" s="439"/>
      <c r="D6" s="439"/>
      <c r="E6" s="439"/>
      <c r="F6" s="91"/>
      <c r="G6" s="94" t="s">
        <v>1</v>
      </c>
      <c r="H6" s="95"/>
    </row>
    <row r="7" spans="1:8" ht="75" customHeight="1">
      <c r="A7" s="440" t="s">
        <v>182</v>
      </c>
      <c r="B7" s="440"/>
      <c r="C7" s="440"/>
      <c r="D7" s="440"/>
      <c r="E7" s="440"/>
      <c r="F7" s="91"/>
      <c r="G7" s="97"/>
      <c r="H7" s="98"/>
    </row>
    <row r="8" spans="1:8" ht="9.75" customHeight="1">
      <c r="A8" s="96"/>
      <c r="B8" s="96"/>
      <c r="C8" s="96"/>
      <c r="D8" s="96"/>
      <c r="E8" s="96"/>
      <c r="F8" s="91"/>
      <c r="G8" s="97"/>
      <c r="H8" s="98"/>
    </row>
    <row r="9" spans="1:8" ht="75" customHeight="1">
      <c r="A9" s="440" t="s">
        <v>183</v>
      </c>
      <c r="B9" s="440"/>
      <c r="C9" s="440"/>
      <c r="D9" s="440"/>
      <c r="E9" s="440"/>
      <c r="F9" s="91"/>
      <c r="G9" s="97"/>
      <c r="H9" s="99"/>
    </row>
    <row r="10" spans="1:8" ht="9.75" customHeight="1">
      <c r="A10" s="96"/>
      <c r="B10" s="96"/>
      <c r="C10" s="96"/>
      <c r="D10" s="96"/>
      <c r="E10" s="96"/>
      <c r="F10" s="91"/>
      <c r="G10" s="97"/>
      <c r="H10" s="99"/>
    </row>
    <row r="11" spans="1:8" ht="45" customHeight="1">
      <c r="A11" s="440" t="s">
        <v>184</v>
      </c>
      <c r="B11" s="440"/>
      <c r="C11" s="440"/>
      <c r="D11" s="440"/>
      <c r="E11" s="440"/>
      <c r="F11" s="91"/>
      <c r="G11" s="100"/>
      <c r="H11" s="101"/>
    </row>
    <row r="12" spans="1:8" ht="19.5" customHeight="1">
      <c r="A12" s="102"/>
      <c r="B12" s="102"/>
      <c r="C12" s="103"/>
      <c r="D12" s="102"/>
      <c r="E12" s="33"/>
      <c r="F12" s="32"/>
      <c r="G12" s="104">
        <f>SUM(G7:G11)</f>
        <v>0</v>
      </c>
      <c r="H12" s="105"/>
    </row>
    <row r="13" spans="1:8" ht="19.5" customHeight="1">
      <c r="A13" s="347" t="s">
        <v>185</v>
      </c>
      <c r="B13" s="347"/>
      <c r="C13" s="347"/>
      <c r="D13" s="347"/>
      <c r="E13" s="347"/>
      <c r="F13" s="91"/>
      <c r="G13" s="100">
        <v>0</v>
      </c>
      <c r="H13" s="101"/>
    </row>
    <row r="14" spans="1:8" ht="19.5" customHeight="1" thickBot="1">
      <c r="A14" s="106"/>
      <c r="B14" s="106"/>
      <c r="C14" s="107"/>
      <c r="D14" s="106"/>
      <c r="E14" s="73"/>
      <c r="F14" s="72"/>
      <c r="G14" s="108">
        <f>+G12-G13</f>
        <v>0</v>
      </c>
      <c r="H14" s="109"/>
    </row>
    <row r="15" spans="1:8" ht="15">
      <c r="A15" s="102"/>
      <c r="B15" s="102"/>
      <c r="C15" s="103"/>
      <c r="D15" s="102"/>
      <c r="E15" s="33"/>
      <c r="F15" s="32"/>
      <c r="G15" s="97"/>
      <c r="H15" s="98"/>
    </row>
    <row r="16" spans="1:8" ht="15">
      <c r="A16" s="102"/>
      <c r="B16" s="102"/>
      <c r="C16" s="103"/>
      <c r="D16" s="102"/>
      <c r="E16" s="33"/>
      <c r="F16" s="32"/>
      <c r="G16" s="97"/>
      <c r="H16" s="98"/>
    </row>
    <row r="17" spans="1:8" ht="15.75" thickBot="1">
      <c r="A17" s="102"/>
      <c r="B17" s="102"/>
      <c r="C17" s="103"/>
      <c r="D17" s="102"/>
      <c r="E17" s="33"/>
      <c r="F17" s="32"/>
      <c r="G17" s="97"/>
      <c r="H17" s="98"/>
    </row>
    <row r="18" spans="1:8" ht="19.5" thickBot="1">
      <c r="A18" s="441" t="s">
        <v>186</v>
      </c>
      <c r="B18" s="441"/>
      <c r="C18" s="441"/>
      <c r="D18" s="441"/>
      <c r="E18" s="441"/>
      <c r="F18" s="441"/>
      <c r="G18" s="441"/>
      <c r="H18" s="441"/>
    </row>
    <row r="19" spans="1:8" ht="15">
      <c r="A19" s="102"/>
      <c r="B19" s="102"/>
      <c r="C19" s="103"/>
      <c r="D19" s="102"/>
      <c r="E19" s="33"/>
      <c r="F19" s="32"/>
      <c r="G19" s="97"/>
      <c r="H19" s="98"/>
    </row>
    <row r="20" spans="1:8" ht="15" customHeight="1">
      <c r="A20" s="442" t="s">
        <v>187</v>
      </c>
      <c r="B20" s="442"/>
      <c r="C20" s="442"/>
      <c r="D20" s="442"/>
      <c r="E20" s="442"/>
      <c r="F20" s="442"/>
      <c r="G20" s="442"/>
      <c r="H20" s="442"/>
    </row>
    <row r="22" spans="1:8" ht="15" customHeight="1">
      <c r="A22" s="439"/>
      <c r="B22" s="439"/>
      <c r="C22" s="439"/>
      <c r="D22" s="439"/>
      <c r="E22" s="439"/>
      <c r="F22" s="91"/>
      <c r="G22" s="92">
        <f>+G5</f>
        <v>2017</v>
      </c>
      <c r="H22" s="93"/>
    </row>
    <row r="23" spans="1:8" ht="15" customHeight="1">
      <c r="A23" s="439"/>
      <c r="B23" s="439"/>
      <c r="C23" s="439"/>
      <c r="D23" s="439"/>
      <c r="E23" s="439"/>
      <c r="F23" s="91"/>
      <c r="G23" s="94" t="s">
        <v>1</v>
      </c>
      <c r="H23" s="95"/>
    </row>
    <row r="24" spans="1:8" ht="15" customHeight="1">
      <c r="A24" s="443" t="s">
        <v>188</v>
      </c>
      <c r="B24" s="443"/>
      <c r="C24" s="443"/>
      <c r="D24" s="443"/>
      <c r="E24" s="443"/>
      <c r="F24" s="443"/>
      <c r="G24" s="110">
        <f>+Report!D13</f>
        <v>0</v>
      </c>
      <c r="H24" s="99"/>
    </row>
    <row r="25" spans="1:8" ht="15" customHeight="1">
      <c r="A25" s="440" t="s">
        <v>189</v>
      </c>
      <c r="B25" s="440"/>
      <c r="C25" s="440"/>
      <c r="D25" s="440"/>
      <c r="E25" s="440"/>
      <c r="F25" s="348"/>
      <c r="G25" s="110">
        <f>+G27-G24-G26</f>
        <v>0</v>
      </c>
      <c r="H25" s="99"/>
    </row>
    <row r="26" spans="1:8" ht="15" customHeight="1">
      <c r="A26" s="440" t="s">
        <v>190</v>
      </c>
      <c r="B26" s="440"/>
      <c r="C26" s="440"/>
      <c r="D26" s="440"/>
      <c r="E26" s="440"/>
      <c r="F26" s="348"/>
      <c r="G26" s="111">
        <f>+Report!D18</f>
        <v>0</v>
      </c>
      <c r="H26" s="112"/>
    </row>
    <row r="27" spans="1:10" ht="19.5" customHeight="1" thickBot="1">
      <c r="A27" s="349" t="s">
        <v>191</v>
      </c>
      <c r="B27" s="350"/>
      <c r="C27" s="350"/>
      <c r="D27" s="350"/>
      <c r="E27" s="350"/>
      <c r="F27" s="350"/>
      <c r="G27" s="113"/>
      <c r="H27" s="114"/>
      <c r="J27" s="25"/>
    </row>
  </sheetData>
  <sheetProtection selectLockedCells="1" selectUnlockedCells="1"/>
  <mergeCells count="14">
    <mergeCell ref="A11:E11"/>
    <mergeCell ref="A18:H18"/>
    <mergeCell ref="A20:H20"/>
    <mergeCell ref="A25:E25"/>
    <mergeCell ref="A26:E26"/>
    <mergeCell ref="A24:F24"/>
    <mergeCell ref="A22:E22"/>
    <mergeCell ref="A23:E23"/>
    <mergeCell ref="A1:E1"/>
    <mergeCell ref="A4:H4"/>
    <mergeCell ref="A5:E5"/>
    <mergeCell ref="A6:E6"/>
    <mergeCell ref="A7:E7"/>
    <mergeCell ref="A9:E9"/>
  </mergeCells>
  <printOptions gridLines="1"/>
  <pageMargins left="0.35433070866141736" right="0.35433070866141736" top="0.5511811023622047" bottom="0.5511811023622047" header="0.4330708661417323" footer="0.4330708661417323"/>
  <pageSetup horizontalDpi="300" verticalDpi="300" orientation="portrait" scale="110" r:id="rId1"/>
  <headerFooter alignWithMargins="0">
    <oddHeader>&amp;R&amp;"Times New Roman,Regular"7</oddHeader>
    <oddFooter>&amp;CPage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68"/>
  <sheetViews>
    <sheetView tabSelected="1" zoomScalePageLayoutView="0" workbookViewId="0" topLeftCell="A16">
      <selection activeCell="G12" sqref="G12"/>
    </sheetView>
  </sheetViews>
  <sheetFormatPr defaultColWidth="9.140625" defaultRowHeight="12.75"/>
  <cols>
    <col min="1" max="3" width="9.140625" style="15" customWidth="1"/>
    <col min="4" max="4" width="13.140625" style="15" customWidth="1"/>
    <col min="5" max="5" width="16.57421875" style="15" customWidth="1"/>
    <col min="6" max="6" width="3.28125" style="15" customWidth="1"/>
    <col min="7" max="7" width="12.421875" style="15" customWidth="1"/>
    <col min="8" max="8" width="3.28125" style="15" customWidth="1"/>
    <col min="9" max="9" width="23.28125" style="15" customWidth="1"/>
    <col min="10" max="10" width="11.140625" style="15" customWidth="1"/>
    <col min="11" max="250" width="9.140625" style="15" customWidth="1"/>
    <col min="251" max="16384" width="9.140625" style="175" customWidth="1"/>
  </cols>
  <sheetData>
    <row r="1" spans="1:8" ht="19.5" customHeight="1">
      <c r="A1" s="436" t="str">
        <f>+Report!$A$1</f>
        <v>CHURCH NAME :</v>
      </c>
      <c r="B1" s="436"/>
      <c r="C1" s="436"/>
      <c r="D1" s="436"/>
      <c r="E1" s="436"/>
      <c r="F1" s="28"/>
      <c r="G1" s="30"/>
      <c r="H1" s="29"/>
    </row>
    <row r="2" spans="7:8" ht="15" customHeight="1">
      <c r="G2" s="78">
        <f>+Report!D1</f>
        <v>2017</v>
      </c>
      <c r="H2" s="35"/>
    </row>
    <row r="3" spans="7:8" ht="15" customHeight="1">
      <c r="G3" s="115" t="s">
        <v>1</v>
      </c>
      <c r="H3" s="116"/>
    </row>
    <row r="4" spans="7:8" ht="15" customHeight="1">
      <c r="G4" s="115"/>
      <c r="H4" s="116"/>
    </row>
    <row r="5" spans="1:8" ht="15">
      <c r="A5" s="352" t="s">
        <v>92</v>
      </c>
      <c r="B5" s="148"/>
      <c r="C5" s="148"/>
      <c r="D5" s="148"/>
      <c r="E5" s="148"/>
      <c r="F5" s="148"/>
      <c r="G5" s="149"/>
      <c r="H5" s="150"/>
    </row>
    <row r="6" spans="1:8" ht="15">
      <c r="A6" s="351" t="s">
        <v>192</v>
      </c>
      <c r="B6" s="351"/>
      <c r="C6" s="351"/>
      <c r="D6" s="351"/>
      <c r="E6" s="353"/>
      <c r="F6" s="31"/>
      <c r="G6" s="38"/>
      <c r="H6" s="152"/>
    </row>
    <row r="7" spans="1:8" ht="15">
      <c r="A7" s="351" t="s">
        <v>193</v>
      </c>
      <c r="B7" s="354"/>
      <c r="C7" s="354"/>
      <c r="D7" s="354"/>
      <c r="E7" s="354"/>
      <c r="F7" s="151"/>
      <c r="G7" s="38"/>
      <c r="H7" s="152"/>
    </row>
    <row r="8" spans="1:8" ht="15">
      <c r="A8" s="351" t="s">
        <v>194</v>
      </c>
      <c r="B8" s="354"/>
      <c r="C8" s="354"/>
      <c r="D8" s="354"/>
      <c r="E8" s="354"/>
      <c r="F8" s="151"/>
      <c r="G8" s="38"/>
      <c r="H8" s="152"/>
    </row>
    <row r="9" spans="1:8" ht="15">
      <c r="A9" s="354" t="s">
        <v>195</v>
      </c>
      <c r="B9" s="354"/>
      <c r="C9" s="354"/>
      <c r="D9" s="354"/>
      <c r="E9" s="354"/>
      <c r="F9" s="151"/>
      <c r="G9" s="38"/>
      <c r="H9" s="152"/>
    </row>
    <row r="10" spans="1:8" ht="15">
      <c r="A10" s="354" t="s">
        <v>196</v>
      </c>
      <c r="B10" s="354"/>
      <c r="C10" s="354"/>
      <c r="D10" s="354"/>
      <c r="E10" s="354"/>
      <c r="F10" s="151"/>
      <c r="G10" s="38"/>
      <c r="H10" s="152"/>
    </row>
    <row r="11" spans="1:8" ht="15">
      <c r="A11" s="354" t="s">
        <v>197</v>
      </c>
      <c r="B11" s="354"/>
      <c r="C11" s="354"/>
      <c r="D11" s="354"/>
      <c r="E11" s="354"/>
      <c r="F11" s="151"/>
      <c r="G11" s="38"/>
      <c r="H11" s="152"/>
    </row>
    <row r="12" spans="1:8" ht="15">
      <c r="A12" s="354" t="s">
        <v>198</v>
      </c>
      <c r="B12" s="354"/>
      <c r="C12" s="354"/>
      <c r="D12" s="354"/>
      <c r="E12" s="181"/>
      <c r="F12" s="151"/>
      <c r="G12" s="38"/>
      <c r="H12" s="152"/>
    </row>
    <row r="13" spans="1:8" ht="15">
      <c r="A13" s="354" t="s">
        <v>488</v>
      </c>
      <c r="B13" s="354"/>
      <c r="C13" s="354"/>
      <c r="D13" s="354"/>
      <c r="E13" s="354"/>
      <c r="F13" s="151"/>
      <c r="G13" s="38"/>
      <c r="H13" s="152"/>
    </row>
    <row r="14" spans="1:8" ht="15">
      <c r="A14" s="444" t="s">
        <v>199</v>
      </c>
      <c r="B14" s="445"/>
      <c r="C14" s="445"/>
      <c r="D14" s="445"/>
      <c r="E14" s="445"/>
      <c r="F14" s="151"/>
      <c r="G14" s="38"/>
      <c r="H14" s="152"/>
    </row>
    <row r="15" spans="1:8" ht="15">
      <c r="A15" s="445" t="s">
        <v>200</v>
      </c>
      <c r="B15" s="445"/>
      <c r="C15" s="445"/>
      <c r="D15" s="445"/>
      <c r="E15" s="181"/>
      <c r="F15" s="151"/>
      <c r="G15" s="38"/>
      <c r="H15" s="152"/>
    </row>
    <row r="16" spans="1:9" s="179" customFormat="1" ht="15">
      <c r="A16" s="446" t="s">
        <v>470</v>
      </c>
      <c r="B16" s="446"/>
      <c r="C16" s="446"/>
      <c r="D16" s="446"/>
      <c r="E16" s="446"/>
      <c r="F16" s="176"/>
      <c r="G16" s="177"/>
      <c r="H16" s="178"/>
      <c r="I16" s="15"/>
    </row>
    <row r="17" spans="1:8" ht="15">
      <c r="A17" s="445" t="s">
        <v>201</v>
      </c>
      <c r="B17" s="445"/>
      <c r="C17" s="445"/>
      <c r="D17" s="445"/>
      <c r="E17" s="445"/>
      <c r="F17" s="151"/>
      <c r="G17" s="38"/>
      <c r="H17" s="152"/>
    </row>
    <row r="18" spans="1:10" ht="15">
      <c r="A18" s="445" t="s">
        <v>202</v>
      </c>
      <c r="B18" s="445"/>
      <c r="C18" s="181"/>
      <c r="D18" s="181"/>
      <c r="E18" s="181"/>
      <c r="F18" s="151"/>
      <c r="G18" s="38"/>
      <c r="H18" s="152"/>
      <c r="J18" s="179"/>
    </row>
    <row r="19" spans="1:8" ht="15">
      <c r="A19" s="450" t="s">
        <v>203</v>
      </c>
      <c r="B19" s="450"/>
      <c r="C19" s="450"/>
      <c r="D19" s="182"/>
      <c r="E19" s="182"/>
      <c r="F19" s="151"/>
      <c r="G19" s="38"/>
      <c r="H19" s="152"/>
    </row>
    <row r="20" spans="1:10" ht="19.5" customHeight="1">
      <c r="A20" s="70"/>
      <c r="B20" s="70"/>
      <c r="C20" s="70"/>
      <c r="D20" s="70"/>
      <c r="E20" s="70"/>
      <c r="F20" s="70"/>
      <c r="G20" s="154">
        <f>SUM(G6:G19)</f>
        <v>0</v>
      </c>
      <c r="H20" s="155"/>
      <c r="J20" s="179"/>
    </row>
    <row r="21" spans="1:8" ht="15">
      <c r="A21" s="158"/>
      <c r="B21" s="159"/>
      <c r="C21" s="159"/>
      <c r="D21" s="159"/>
      <c r="E21" s="159"/>
      <c r="F21" s="159"/>
      <c r="G21" s="160"/>
      <c r="H21" s="161"/>
    </row>
    <row r="22" spans="1:10" ht="15">
      <c r="A22" s="352" t="s">
        <v>93</v>
      </c>
      <c r="B22" s="355"/>
      <c r="C22" s="355"/>
      <c r="D22" s="355"/>
      <c r="E22" s="355"/>
      <c r="F22" s="148"/>
      <c r="G22" s="149"/>
      <c r="H22" s="150"/>
      <c r="J22" s="179"/>
    </row>
    <row r="23" spans="1:8" ht="15">
      <c r="A23" s="449" t="s">
        <v>204</v>
      </c>
      <c r="B23" s="449"/>
      <c r="C23" s="449"/>
      <c r="D23" s="449"/>
      <c r="E23" s="151"/>
      <c r="F23" s="151"/>
      <c r="G23" s="38"/>
      <c r="H23" s="152"/>
    </row>
    <row r="24" spans="1:10" ht="15">
      <c r="A24" s="449" t="s">
        <v>205</v>
      </c>
      <c r="B24" s="449"/>
      <c r="C24" s="449"/>
      <c r="D24" s="449"/>
      <c r="E24" s="151"/>
      <c r="F24" s="151"/>
      <c r="G24" s="38"/>
      <c r="H24" s="152"/>
      <c r="J24" s="179"/>
    </row>
    <row r="25" spans="1:8" ht="15">
      <c r="A25" s="449" t="s">
        <v>471</v>
      </c>
      <c r="B25" s="449"/>
      <c r="C25" s="449"/>
      <c r="D25" s="449"/>
      <c r="E25" s="151"/>
      <c r="F25" s="151"/>
      <c r="G25" s="38"/>
      <c r="H25" s="152"/>
    </row>
    <row r="26" spans="1:10" ht="15">
      <c r="A26" s="449" t="s">
        <v>207</v>
      </c>
      <c r="B26" s="449"/>
      <c r="C26" s="449"/>
      <c r="D26" s="449"/>
      <c r="E26" s="151"/>
      <c r="F26" s="151"/>
      <c r="G26" s="38"/>
      <c r="H26" s="152"/>
      <c r="J26" s="179"/>
    </row>
    <row r="27" spans="1:8" ht="15">
      <c r="A27" s="449" t="s">
        <v>208</v>
      </c>
      <c r="B27" s="449"/>
      <c r="C27" s="449"/>
      <c r="D27" s="449"/>
      <c r="E27" s="151"/>
      <c r="F27" s="151"/>
      <c r="G27" s="38"/>
      <c r="H27" s="152"/>
    </row>
    <row r="28" spans="1:10" ht="15">
      <c r="A28" s="449" t="s">
        <v>209</v>
      </c>
      <c r="B28" s="449"/>
      <c r="C28" s="449"/>
      <c r="D28" s="449"/>
      <c r="E28" s="168"/>
      <c r="F28" s="151"/>
      <c r="G28" s="38"/>
      <c r="H28" s="152"/>
      <c r="J28" s="179"/>
    </row>
    <row r="29" spans="1:8" ht="15">
      <c r="A29" s="449" t="s">
        <v>210</v>
      </c>
      <c r="B29" s="449"/>
      <c r="C29" s="449"/>
      <c r="D29" s="449"/>
      <c r="E29" s="151"/>
      <c r="F29" s="151"/>
      <c r="G29" s="38"/>
      <c r="H29" s="152"/>
    </row>
    <row r="30" spans="1:10" ht="15">
      <c r="A30" s="449" t="s">
        <v>472</v>
      </c>
      <c r="B30" s="449"/>
      <c r="C30" s="449"/>
      <c r="D30" s="449"/>
      <c r="E30" s="151"/>
      <c r="F30" s="151"/>
      <c r="G30" s="38"/>
      <c r="H30" s="152"/>
      <c r="J30" s="179"/>
    </row>
    <row r="31" spans="1:8" ht="19.5" customHeight="1" thickBot="1">
      <c r="A31" s="70"/>
      <c r="B31" s="70"/>
      <c r="C31" s="70"/>
      <c r="D31" s="70"/>
      <c r="E31" s="70"/>
      <c r="F31" s="70"/>
      <c r="G31" s="154">
        <f>SUM(G23:G30)</f>
        <v>0</v>
      </c>
      <c r="H31" s="155"/>
    </row>
    <row r="32" spans="1:10" ht="15">
      <c r="A32" s="158"/>
      <c r="B32" s="159"/>
      <c r="C32" s="159"/>
      <c r="D32" s="159"/>
      <c r="E32" s="159"/>
      <c r="F32" s="159"/>
      <c r="G32" s="160"/>
      <c r="H32" s="161"/>
      <c r="J32" s="179"/>
    </row>
    <row r="33" spans="1:8" ht="15">
      <c r="A33" s="352" t="s">
        <v>473</v>
      </c>
      <c r="B33" s="355"/>
      <c r="C33" s="355"/>
      <c r="D33" s="355"/>
      <c r="E33" s="148"/>
      <c r="F33" s="148"/>
      <c r="G33" s="149"/>
      <c r="H33" s="150"/>
    </row>
    <row r="34" spans="1:8" ht="15">
      <c r="A34" s="450" t="s">
        <v>211</v>
      </c>
      <c r="B34" s="450"/>
      <c r="C34" s="450"/>
      <c r="D34" s="450"/>
      <c r="E34" s="151"/>
      <c r="F34" s="151"/>
      <c r="G34" s="38"/>
      <c r="H34" s="152"/>
    </row>
    <row r="35" spans="1:20" ht="15" hidden="1">
      <c r="A35" t="s">
        <v>81</v>
      </c>
      <c r="B35" s="81"/>
      <c r="C35" s="81"/>
      <c r="D35" s="81"/>
      <c r="E35" s="151"/>
      <c r="F35" s="151"/>
      <c r="G35" s="38"/>
      <c r="H35" s="152"/>
      <c r="L35"/>
      <c r="M35"/>
      <c r="N35"/>
      <c r="O35"/>
      <c r="P35"/>
      <c r="Q35"/>
      <c r="R35"/>
      <c r="S35"/>
      <c r="T35"/>
    </row>
    <row r="36" spans="1:8" ht="15">
      <c r="A36" s="450" t="s">
        <v>474</v>
      </c>
      <c r="B36" s="450"/>
      <c r="C36" s="450"/>
      <c r="D36" s="450"/>
      <c r="E36" s="151"/>
      <c r="F36" s="151"/>
      <c r="G36" s="38"/>
      <c r="H36" s="152"/>
    </row>
    <row r="37" spans="1:8" ht="15">
      <c r="A37" s="81" t="s">
        <v>475</v>
      </c>
      <c r="B37" s="81"/>
      <c r="C37" s="81"/>
      <c r="D37" s="81"/>
      <c r="E37" s="151"/>
      <c r="F37" s="151"/>
      <c r="G37" s="38"/>
      <c r="H37" s="152"/>
    </row>
    <row r="38" spans="1:8" ht="15">
      <c r="A38" s="81" t="s">
        <v>476</v>
      </c>
      <c r="B38" s="81"/>
      <c r="C38" s="81"/>
      <c r="D38" s="81"/>
      <c r="E38" s="151"/>
      <c r="F38" s="151"/>
      <c r="G38" s="38"/>
      <c r="H38" s="152"/>
    </row>
    <row r="39" spans="1:8" ht="15">
      <c r="A39" s="81" t="s">
        <v>477</v>
      </c>
      <c r="B39" s="81"/>
      <c r="C39" s="81"/>
      <c r="D39" s="81"/>
      <c r="E39" s="151"/>
      <c r="F39" s="151"/>
      <c r="G39" s="38"/>
      <c r="H39" s="152"/>
    </row>
    <row r="40" spans="1:8" ht="15">
      <c r="A40" s="81" t="s">
        <v>478</v>
      </c>
      <c r="B40" s="81"/>
      <c r="C40" s="81"/>
      <c r="D40" s="81"/>
      <c r="E40" s="151"/>
      <c r="F40" s="151"/>
      <c r="G40" s="38"/>
      <c r="H40" s="152"/>
    </row>
    <row r="41" spans="1:8" ht="15">
      <c r="A41" s="81" t="s">
        <v>479</v>
      </c>
      <c r="B41" s="81"/>
      <c r="C41" s="81"/>
      <c r="D41" s="81"/>
      <c r="E41" s="151"/>
      <c r="F41" s="151"/>
      <c r="G41" s="38"/>
      <c r="H41" s="152"/>
    </row>
    <row r="42" spans="1:8" ht="15">
      <c r="A42" t="s">
        <v>213</v>
      </c>
      <c r="B42" s="81"/>
      <c r="C42" s="81"/>
      <c r="D42" s="81"/>
      <c r="E42" s="151"/>
      <c r="F42" s="151"/>
      <c r="G42" s="38"/>
      <c r="H42" s="152"/>
    </row>
    <row r="43" spans="1:7" ht="15">
      <c r="A43" s="450" t="s">
        <v>212</v>
      </c>
      <c r="B43" s="450"/>
      <c r="C43" s="450"/>
      <c r="D43" s="450"/>
      <c r="G43" s="38"/>
    </row>
    <row r="44" spans="1:250" s="391" customFormat="1" ht="15">
      <c r="A44" s="450" t="s">
        <v>480</v>
      </c>
      <c r="B44" s="450"/>
      <c r="C44" s="450"/>
      <c r="D44" s="450"/>
      <c r="E44" s="117"/>
      <c r="F44" s="117"/>
      <c r="G44" s="3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</row>
    <row r="45" spans="1:7" ht="15.75" thickBot="1">
      <c r="A45" s="450" t="s">
        <v>351</v>
      </c>
      <c r="B45" s="450"/>
      <c r="C45" s="450"/>
      <c r="D45" s="450"/>
      <c r="G45" s="38"/>
    </row>
    <row r="46" spans="1:8" ht="19.5" customHeight="1" thickBot="1">
      <c r="A46" s="289"/>
      <c r="B46" s="289"/>
      <c r="C46" s="289"/>
      <c r="D46" s="289"/>
      <c r="E46" s="289"/>
      <c r="F46" s="289"/>
      <c r="G46" s="290">
        <f>SUM(G34:G45)</f>
        <v>0</v>
      </c>
      <c r="H46" s="291"/>
    </row>
    <row r="47" spans="1:8" ht="19.5" customHeight="1">
      <c r="A47" s="194"/>
      <c r="B47" s="194" t="s">
        <v>481</v>
      </c>
      <c r="C47" s="194"/>
      <c r="D47" s="194"/>
      <c r="E47" s="194"/>
      <c r="F47" s="194"/>
      <c r="G47" s="60">
        <f>G20+G31+G46</f>
        <v>0</v>
      </c>
      <c r="H47" s="195"/>
    </row>
    <row r="48" spans="1:8" ht="19.5" customHeight="1">
      <c r="A48" s="194"/>
      <c r="B48" s="447" t="s">
        <v>214</v>
      </c>
      <c r="C48" s="447"/>
      <c r="D48" s="447"/>
      <c r="E48" s="447"/>
      <c r="F48" s="201"/>
      <c r="G48" s="202">
        <f>SUM(G6,G8,G9,G10,G11,G12,G13,G14,G15,G17,G19,G34)</f>
        <v>0</v>
      </c>
      <c r="H48" s="203"/>
    </row>
    <row r="49" spans="2:7" ht="14.25">
      <c r="B49" s="448" t="s">
        <v>216</v>
      </c>
      <c r="C49" s="448"/>
      <c r="D49" s="448"/>
      <c r="E49" s="448"/>
      <c r="F49" s="193"/>
      <c r="G49" s="198">
        <f>SUM(G7,G16,G23:G30)</f>
        <v>0</v>
      </c>
    </row>
    <row r="50" spans="2:7" ht="14.25">
      <c r="B50" s="357" t="s">
        <v>215</v>
      </c>
      <c r="C50" s="200"/>
      <c r="D50" s="196"/>
      <c r="E50" s="191"/>
      <c r="F50" s="191"/>
      <c r="G50" s="199">
        <f>G18</f>
        <v>0</v>
      </c>
    </row>
    <row r="51" spans="2:7" ht="15">
      <c r="B51" s="356" t="s">
        <v>482</v>
      </c>
      <c r="C51" s="356"/>
      <c r="D51" s="192"/>
      <c r="E51" s="192"/>
      <c r="F51" s="192"/>
      <c r="G51" s="292">
        <f>SUM(G35:G45)</f>
        <v>0</v>
      </c>
    </row>
    <row r="53" spans="2:7" ht="15" thickBot="1">
      <c r="B53" s="15" t="s">
        <v>6</v>
      </c>
      <c r="G53" s="154">
        <f>SUM(G48:G52)</f>
        <v>0</v>
      </c>
    </row>
    <row r="55" ht="12.75">
      <c r="A55" s="409" t="s">
        <v>570</v>
      </c>
    </row>
    <row r="57" spans="2:5" ht="19.5" thickBot="1">
      <c r="B57" s="407" t="s">
        <v>567</v>
      </c>
      <c r="C57" s="39"/>
      <c r="D57" s="39"/>
      <c r="E57" s="39"/>
    </row>
    <row r="58" spans="1:10" ht="19.5" thickBot="1">
      <c r="A58" s="20"/>
      <c r="B58" s="451" t="s">
        <v>568</v>
      </c>
      <c r="C58" s="451"/>
      <c r="D58" s="451"/>
      <c r="E58" s="451"/>
      <c r="G58" s="404"/>
      <c r="J58" s="175"/>
    </row>
    <row r="59" spans="1:10" ht="19.5" thickBot="1">
      <c r="A59" s="20"/>
      <c r="B59" s="340" t="s">
        <v>115</v>
      </c>
      <c r="C59" s="14"/>
      <c r="D59" s="39"/>
      <c r="E59" s="39"/>
      <c r="F59" s="174"/>
      <c r="G59" s="406"/>
      <c r="J59" s="340"/>
    </row>
    <row r="60" spans="1:10" ht="19.5" thickBot="1">
      <c r="A60" s="20"/>
      <c r="B60" s="340" t="s">
        <v>110</v>
      </c>
      <c r="C60" s="14"/>
      <c r="D60" s="39"/>
      <c r="E60" s="39"/>
      <c r="G60" s="405"/>
      <c r="J60" s="340"/>
    </row>
    <row r="61" spans="1:10" ht="19.5" thickBot="1">
      <c r="A61" s="20"/>
      <c r="B61" s="340" t="s">
        <v>111</v>
      </c>
      <c r="C61" s="14"/>
      <c r="D61" s="39"/>
      <c r="E61" s="39"/>
      <c r="G61" s="389"/>
      <c r="J61" s="340"/>
    </row>
    <row r="62" spans="1:10" ht="19.5" thickBot="1">
      <c r="A62" s="20"/>
      <c r="B62" s="340" t="s">
        <v>112</v>
      </c>
      <c r="C62" s="14"/>
      <c r="D62" s="39"/>
      <c r="E62" s="39"/>
      <c r="G62" s="389"/>
      <c r="J62" s="340"/>
    </row>
    <row r="63" spans="1:10" ht="18.75">
      <c r="A63" s="20"/>
      <c r="B63" s="17"/>
      <c r="C63" s="14"/>
      <c r="D63" s="39"/>
      <c r="E63" s="39"/>
      <c r="J63" s="340"/>
    </row>
    <row r="64" spans="2:7" ht="19.5" thickBot="1">
      <c r="B64" s="408" t="s">
        <v>569</v>
      </c>
      <c r="C64" s="39"/>
      <c r="D64" s="39"/>
      <c r="E64" s="39"/>
      <c r="G64" s="18"/>
    </row>
    <row r="65" spans="1:10" ht="19.5" thickBot="1">
      <c r="A65" s="20"/>
      <c r="B65" s="340" t="s">
        <v>117</v>
      </c>
      <c r="C65" s="14"/>
      <c r="G65" s="389"/>
      <c r="J65" s="340"/>
    </row>
    <row r="66" spans="1:7" ht="19.5" thickBot="1">
      <c r="A66" s="20"/>
      <c r="B66" s="340" t="s">
        <v>118</v>
      </c>
      <c r="C66" s="14"/>
      <c r="G66" s="389"/>
    </row>
    <row r="67" spans="1:7" ht="19.5" thickBot="1">
      <c r="A67" s="20"/>
      <c r="B67" s="340" t="s">
        <v>120</v>
      </c>
      <c r="C67" s="14"/>
      <c r="G67" s="389"/>
    </row>
    <row r="68" spans="1:7" ht="19.5" thickBot="1">
      <c r="A68" s="20"/>
      <c r="B68" s="340" t="s">
        <v>120</v>
      </c>
      <c r="C68" s="14"/>
      <c r="G68" s="389"/>
    </row>
  </sheetData>
  <sheetProtection selectLockedCells="1" selectUnlockedCells="1"/>
  <mergeCells count="23">
    <mergeCell ref="A28:D28"/>
    <mergeCell ref="A29:D29"/>
    <mergeCell ref="A30:D30"/>
    <mergeCell ref="A44:D44"/>
    <mergeCell ref="A45:D45"/>
    <mergeCell ref="A36:D36"/>
    <mergeCell ref="B58:E58"/>
    <mergeCell ref="A34:D34"/>
    <mergeCell ref="A18:B18"/>
    <mergeCell ref="A19:C19"/>
    <mergeCell ref="A23:D23"/>
    <mergeCell ref="A24:D24"/>
    <mergeCell ref="A43:D43"/>
    <mergeCell ref="A14:E14"/>
    <mergeCell ref="A15:D15"/>
    <mergeCell ref="A16:E16"/>
    <mergeCell ref="B48:E48"/>
    <mergeCell ref="B49:E49"/>
    <mergeCell ref="A1:E1"/>
    <mergeCell ref="A25:D25"/>
    <mergeCell ref="A26:D26"/>
    <mergeCell ref="A27:D27"/>
    <mergeCell ref="A17:E17"/>
  </mergeCells>
  <printOptions gridLines="1"/>
  <pageMargins left="0.31496062992125984" right="0.31496062992125984" top="0.31496062992125984" bottom="0.31496062992125984" header="0" footer="0"/>
  <pageSetup horizontalDpi="300" verticalDpi="300" orientation="portrait" scale="90" r:id="rId1"/>
  <headerFooter alignWithMargins="0">
    <oddHeader>&amp;C&amp;A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4" width="11.421875" style="15" customWidth="1"/>
    <col min="5" max="5" width="21.00390625" style="15" customWidth="1"/>
    <col min="6" max="6" width="3.28125" style="15" customWidth="1"/>
    <col min="7" max="7" width="12.421875" style="15" customWidth="1"/>
    <col min="8" max="8" width="1.7109375" style="15" customWidth="1"/>
    <col min="9" max="9" width="11.8515625" style="15" customWidth="1"/>
    <col min="10" max="10" width="6.7109375" style="15" customWidth="1"/>
    <col min="11" max="18" width="11.421875" style="15" customWidth="1"/>
    <col min="19" max="19" width="21.00390625" style="15" customWidth="1"/>
    <col min="20" max="20" width="3.28125" style="15" customWidth="1"/>
    <col min="21" max="21" width="12.421875" style="15" customWidth="1"/>
    <col min="22" max="22" width="3.28125" style="15" customWidth="1"/>
    <col min="23" max="16384" width="9.140625" style="15" customWidth="1"/>
  </cols>
  <sheetData>
    <row r="1" spans="1:8" ht="19.5" customHeight="1">
      <c r="A1" s="436" t="str">
        <f>+Report!$A$1</f>
        <v>CHURCH NAME :</v>
      </c>
      <c r="B1" s="436"/>
      <c r="C1" s="436"/>
      <c r="D1" s="436"/>
      <c r="E1" s="436"/>
      <c r="F1" s="28"/>
      <c r="G1" s="30"/>
      <c r="H1" s="29"/>
    </row>
    <row r="2" ht="15" customHeight="1"/>
    <row r="3" spans="7:8" ht="15" customHeight="1">
      <c r="G3" s="78">
        <f>+Report!D1</f>
        <v>2017</v>
      </c>
      <c r="H3" s="35"/>
    </row>
    <row r="4" spans="7:8" ht="15" customHeight="1">
      <c r="G4" s="115" t="s">
        <v>1</v>
      </c>
      <c r="H4" s="116"/>
    </row>
    <row r="5" spans="1:14" ht="15" customHeight="1">
      <c r="A5" s="147" t="s">
        <v>95</v>
      </c>
      <c r="B5" s="148"/>
      <c r="C5" s="148"/>
      <c r="D5" s="148"/>
      <c r="E5" s="148"/>
      <c r="F5" s="148"/>
      <c r="G5" s="149"/>
      <c r="H5" s="150"/>
      <c r="I5" s="32"/>
      <c r="J5" s="32"/>
      <c r="K5" s="32"/>
      <c r="L5" s="32"/>
      <c r="M5" s="32"/>
      <c r="N5" s="32"/>
    </row>
    <row r="6" spans="1:14" ht="15" customHeight="1">
      <c r="A6" s="449" t="s">
        <v>217</v>
      </c>
      <c r="B6" s="449"/>
      <c r="C6" s="449"/>
      <c r="D6" s="449"/>
      <c r="E6" s="449"/>
      <c r="F6" s="151"/>
      <c r="G6" s="38"/>
      <c r="H6" s="152"/>
      <c r="I6" s="153"/>
      <c r="J6" s="153"/>
      <c r="K6" s="153"/>
      <c r="L6" s="153"/>
      <c r="M6" s="153"/>
      <c r="N6" s="153"/>
    </row>
    <row r="7" spans="1:14" ht="15" customHeight="1">
      <c r="A7" s="449" t="s">
        <v>218</v>
      </c>
      <c r="B7" s="449"/>
      <c r="C7" s="449"/>
      <c r="D7" s="449"/>
      <c r="E7" s="449"/>
      <c r="F7" s="151"/>
      <c r="G7" s="38"/>
      <c r="H7" s="152"/>
      <c r="I7" s="153"/>
      <c r="J7" s="153"/>
      <c r="K7" s="153"/>
      <c r="L7" s="153"/>
      <c r="M7" s="153"/>
      <c r="N7" s="153"/>
    </row>
    <row r="8" spans="1:8" ht="15" customHeight="1">
      <c r="A8" s="449" t="s">
        <v>219</v>
      </c>
      <c r="B8" s="449"/>
      <c r="C8" s="449"/>
      <c r="D8" s="449"/>
      <c r="E8" s="449"/>
      <c r="F8" s="151"/>
      <c r="G8" s="38"/>
      <c r="H8" s="152"/>
    </row>
    <row r="9" spans="1:10" ht="15" customHeight="1">
      <c r="A9" s="445" t="s">
        <v>483</v>
      </c>
      <c r="B9" s="445"/>
      <c r="C9" s="445"/>
      <c r="D9" s="445"/>
      <c r="E9" s="180"/>
      <c r="F9" s="151"/>
      <c r="G9" s="38"/>
      <c r="H9" s="152"/>
      <c r="I9" s="153"/>
      <c r="J9" s="48"/>
    </row>
    <row r="10" spans="1:14" ht="15" customHeight="1">
      <c r="A10" s="449" t="s">
        <v>220</v>
      </c>
      <c r="B10" s="449"/>
      <c r="C10" s="449"/>
      <c r="D10" s="449"/>
      <c r="E10" s="358"/>
      <c r="F10" s="151"/>
      <c r="G10" s="38"/>
      <c r="H10" s="152"/>
      <c r="I10" s="153"/>
      <c r="J10" s="153"/>
      <c r="K10" s="153"/>
      <c r="L10" s="153"/>
      <c r="M10" s="153"/>
      <c r="N10" s="153"/>
    </row>
    <row r="11" spans="1:14" ht="15" customHeight="1">
      <c r="A11" s="449" t="s">
        <v>221</v>
      </c>
      <c r="B11" s="449"/>
      <c r="C11" s="449"/>
      <c r="D11" s="449"/>
      <c r="E11" s="449"/>
      <c r="F11" s="151"/>
      <c r="G11" s="38"/>
      <c r="H11" s="152"/>
      <c r="I11" s="153"/>
      <c r="J11" s="153"/>
      <c r="K11" s="153"/>
      <c r="L11" s="153"/>
      <c r="M11" s="153"/>
      <c r="N11" s="153"/>
    </row>
    <row r="12" spans="1:14" ht="15" customHeight="1">
      <c r="A12" s="449" t="s">
        <v>222</v>
      </c>
      <c r="B12" s="449"/>
      <c r="C12" s="449"/>
      <c r="D12" s="449"/>
      <c r="E12" s="449"/>
      <c r="F12" s="151"/>
      <c r="G12" s="38"/>
      <c r="H12" s="152"/>
      <c r="I12" s="153"/>
      <c r="J12" s="153"/>
      <c r="K12" s="153"/>
      <c r="L12" s="153"/>
      <c r="M12" s="153"/>
      <c r="N12" s="153"/>
    </row>
    <row r="13" spans="1:14" ht="15" customHeight="1">
      <c r="A13" s="449" t="s">
        <v>223</v>
      </c>
      <c r="B13" s="449"/>
      <c r="C13" s="449"/>
      <c r="D13" s="449"/>
      <c r="E13" s="449"/>
      <c r="F13" s="151"/>
      <c r="G13" s="38"/>
      <c r="H13" s="152"/>
      <c r="I13" s="153"/>
      <c r="J13" s="153"/>
      <c r="K13" s="153"/>
      <c r="L13" s="153"/>
      <c r="M13" s="153"/>
      <c r="N13" s="153"/>
    </row>
    <row r="14" spans="1:14" ht="15" customHeight="1">
      <c r="A14" s="449" t="s">
        <v>224</v>
      </c>
      <c r="B14" s="449"/>
      <c r="C14" s="449"/>
      <c r="D14" s="449"/>
      <c r="E14" s="449"/>
      <c r="F14" s="151"/>
      <c r="G14" s="38"/>
      <c r="H14" s="152"/>
      <c r="I14" s="153"/>
      <c r="J14" s="153"/>
      <c r="K14" s="153"/>
      <c r="L14" s="153"/>
      <c r="M14" s="153"/>
      <c r="N14" s="153"/>
    </row>
    <row r="15" spans="1:14" ht="15" customHeight="1">
      <c r="A15" s="449" t="s">
        <v>225</v>
      </c>
      <c r="B15" s="449"/>
      <c r="C15" s="449"/>
      <c r="D15" s="449"/>
      <c r="E15" s="449"/>
      <c r="F15" s="151"/>
      <c r="G15" s="38"/>
      <c r="H15" s="152"/>
      <c r="I15" s="153"/>
      <c r="J15" s="153"/>
      <c r="K15" s="153"/>
      <c r="L15" s="153"/>
      <c r="M15" s="153"/>
      <c r="N15" s="153"/>
    </row>
    <row r="16" spans="1:14" ht="15" customHeight="1">
      <c r="A16" s="449" t="s">
        <v>572</v>
      </c>
      <c r="B16" s="449"/>
      <c r="C16" s="449"/>
      <c r="D16" s="449"/>
      <c r="E16" s="449"/>
      <c r="F16" s="151"/>
      <c r="G16" s="38"/>
      <c r="H16" s="152"/>
      <c r="I16" s="153"/>
      <c r="J16" s="153"/>
      <c r="K16" s="153"/>
      <c r="L16" s="153"/>
      <c r="M16" s="153"/>
      <c r="N16" s="153"/>
    </row>
    <row r="17" spans="1:14" ht="15" customHeight="1">
      <c r="A17" s="449" t="s">
        <v>572</v>
      </c>
      <c r="B17" s="449"/>
      <c r="C17" s="449"/>
      <c r="D17" s="449"/>
      <c r="E17" s="449"/>
      <c r="F17" s="151"/>
      <c r="G17" s="38"/>
      <c r="H17" s="152"/>
      <c r="I17" s="153"/>
      <c r="J17" s="153"/>
      <c r="K17" s="153"/>
      <c r="L17" s="153"/>
      <c r="M17" s="153"/>
      <c r="N17" s="153"/>
    </row>
    <row r="18" spans="1:14" ht="15" customHeight="1">
      <c r="A18" s="449" t="s">
        <v>572</v>
      </c>
      <c r="B18" s="449"/>
      <c r="C18" s="449"/>
      <c r="D18" s="449"/>
      <c r="E18" s="449"/>
      <c r="F18" s="151"/>
      <c r="G18" s="38"/>
      <c r="H18" s="152"/>
      <c r="I18" s="153"/>
      <c r="J18" s="153"/>
      <c r="K18" s="153"/>
      <c r="L18" s="153"/>
      <c r="M18" s="153"/>
      <c r="N18" s="153"/>
    </row>
    <row r="19" spans="1:14" ht="19.5" customHeight="1" thickBot="1">
      <c r="A19" s="70"/>
      <c r="B19" s="70"/>
      <c r="C19" s="70"/>
      <c r="D19" s="70"/>
      <c r="E19" s="70"/>
      <c r="F19" s="70"/>
      <c r="G19" s="154">
        <f>SUM(G6:G18)</f>
        <v>0</v>
      </c>
      <c r="H19" s="155"/>
      <c r="I19" s="153"/>
      <c r="J19" s="153"/>
      <c r="K19" s="153"/>
      <c r="L19" s="153"/>
      <c r="M19" s="153"/>
      <c r="N19" s="153"/>
    </row>
    <row r="20" spans="1:20" ht="15" customHeight="1">
      <c r="A20" s="151"/>
      <c r="B20" s="151"/>
      <c r="C20" s="151"/>
      <c r="D20" s="151"/>
      <c r="E20" s="151"/>
      <c r="F20" s="151"/>
      <c r="G20" s="156"/>
      <c r="H20" s="152"/>
      <c r="I20" s="153"/>
      <c r="J20" s="153"/>
      <c r="K20" s="153"/>
      <c r="L20" s="153"/>
      <c r="M20" s="153"/>
      <c r="N20" s="153"/>
      <c r="O20" s="151"/>
      <c r="P20" s="151"/>
      <c r="Q20" s="151"/>
      <c r="R20" s="151"/>
      <c r="S20" s="151"/>
      <c r="T20" s="151"/>
    </row>
    <row r="21" spans="1:20" ht="15" customHeight="1">
      <c r="A21" s="147" t="s">
        <v>96</v>
      </c>
      <c r="B21" s="148"/>
      <c r="C21" s="148"/>
      <c r="D21" s="148"/>
      <c r="E21" s="148"/>
      <c r="F21" s="148"/>
      <c r="G21" s="149"/>
      <c r="H21" s="150"/>
      <c r="I21" s="157"/>
      <c r="O21" s="151"/>
      <c r="P21" s="151"/>
      <c r="Q21" s="151"/>
      <c r="R21" s="151"/>
      <c r="S21" s="151"/>
      <c r="T21" s="151"/>
    </row>
    <row r="22" spans="1:9" ht="15" customHeight="1">
      <c r="A22" s="445" t="s">
        <v>226</v>
      </c>
      <c r="B22" s="445"/>
      <c r="C22" s="445"/>
      <c r="D22" s="445"/>
      <c r="E22" s="185"/>
      <c r="F22" s="151"/>
      <c r="G22" s="38"/>
      <c r="H22" s="152"/>
      <c r="I22" s="153"/>
    </row>
    <row r="23" spans="1:9" ht="15" customHeight="1">
      <c r="A23" s="445" t="s">
        <v>227</v>
      </c>
      <c r="B23" s="445"/>
      <c r="C23" s="445"/>
      <c r="D23" s="445"/>
      <c r="E23" s="180"/>
      <c r="F23" s="151"/>
      <c r="G23" s="38"/>
      <c r="H23" s="152"/>
      <c r="I23" s="153"/>
    </row>
    <row r="24" spans="1:9" ht="15" customHeight="1">
      <c r="A24" s="445" t="s">
        <v>228</v>
      </c>
      <c r="B24" s="445"/>
      <c r="C24" s="445"/>
      <c r="D24" s="445"/>
      <c r="E24" s="180"/>
      <c r="F24" s="151"/>
      <c r="G24" s="38"/>
      <c r="H24" s="152"/>
      <c r="I24" s="153"/>
    </row>
    <row r="25" spans="1:9" ht="15" customHeight="1">
      <c r="A25" s="445" t="s">
        <v>229</v>
      </c>
      <c r="B25" s="445"/>
      <c r="C25" s="445"/>
      <c r="D25" s="445"/>
      <c r="E25" s="180"/>
      <c r="F25" s="151"/>
      <c r="G25" s="38"/>
      <c r="H25" s="152"/>
      <c r="I25" s="153"/>
    </row>
    <row r="26" spans="1:9" ht="15" customHeight="1">
      <c r="A26" s="445" t="s">
        <v>206</v>
      </c>
      <c r="B26" s="445"/>
      <c r="C26" s="445"/>
      <c r="D26" s="445"/>
      <c r="E26" s="180"/>
      <c r="F26" s="151"/>
      <c r="G26" s="38"/>
      <c r="H26" s="152"/>
      <c r="I26" s="153"/>
    </row>
    <row r="27" spans="1:9" ht="15" customHeight="1" thickBot="1">
      <c r="A27" s="70"/>
      <c r="B27" s="70"/>
      <c r="C27" s="70"/>
      <c r="D27" s="70"/>
      <c r="E27" s="70"/>
      <c r="F27" s="70"/>
      <c r="G27" s="154">
        <f>SUM(G22:G26)</f>
        <v>0</v>
      </c>
      <c r="H27" s="155"/>
      <c r="I27" s="153"/>
    </row>
    <row r="28" spans="1:10" ht="15" customHeight="1">
      <c r="A28" s="158"/>
      <c r="B28" s="159"/>
      <c r="C28" s="159"/>
      <c r="D28" s="159"/>
      <c r="E28" s="159"/>
      <c r="F28" s="159"/>
      <c r="G28" s="160"/>
      <c r="H28" s="161"/>
      <c r="I28" s="162"/>
      <c r="J28" s="48"/>
    </row>
    <row r="29" spans="1:10" ht="15" customHeight="1">
      <c r="A29" s="147" t="s">
        <v>97</v>
      </c>
      <c r="B29" s="148"/>
      <c r="C29" s="148"/>
      <c r="D29" s="148"/>
      <c r="E29" s="148"/>
      <c r="F29" s="148"/>
      <c r="G29" s="149"/>
      <c r="H29" s="150"/>
      <c r="I29" s="153"/>
      <c r="J29" s="48"/>
    </row>
    <row r="30" spans="1:10" ht="15" customHeight="1">
      <c r="A30" s="449" t="s">
        <v>230</v>
      </c>
      <c r="B30" s="449"/>
      <c r="C30" s="449"/>
      <c r="D30" s="449"/>
      <c r="E30" s="449"/>
      <c r="F30" s="151"/>
      <c r="G30" s="38"/>
      <c r="H30" s="152"/>
      <c r="I30" s="153"/>
      <c r="J30" s="48"/>
    </row>
    <row r="31" spans="1:10" ht="15" customHeight="1">
      <c r="A31" s="449" t="s">
        <v>231</v>
      </c>
      <c r="B31" s="449"/>
      <c r="C31" s="449"/>
      <c r="D31" s="449"/>
      <c r="E31" s="449"/>
      <c r="F31" s="151"/>
      <c r="G31" s="38"/>
      <c r="H31" s="152"/>
      <c r="I31" s="153"/>
      <c r="J31" s="48"/>
    </row>
    <row r="32" spans="1:10" ht="15" customHeight="1">
      <c r="A32" s="449" t="s">
        <v>232</v>
      </c>
      <c r="B32" s="449"/>
      <c r="C32" s="449"/>
      <c r="D32" s="449"/>
      <c r="E32" s="449"/>
      <c r="F32" s="151"/>
      <c r="G32" s="38"/>
      <c r="H32" s="152"/>
      <c r="I32" s="153"/>
      <c r="J32" s="48"/>
    </row>
    <row r="33" spans="1:10" ht="15" customHeight="1">
      <c r="A33" s="449" t="s">
        <v>233</v>
      </c>
      <c r="B33" s="449"/>
      <c r="C33" s="449"/>
      <c r="D33" s="449"/>
      <c r="E33" s="449"/>
      <c r="F33" s="151"/>
      <c r="G33" s="38"/>
      <c r="H33" s="152"/>
      <c r="I33" s="153"/>
      <c r="J33" s="48"/>
    </row>
    <row r="34" spans="1:10" ht="15" customHeight="1">
      <c r="A34" s="449" t="s">
        <v>234</v>
      </c>
      <c r="B34" s="449"/>
      <c r="C34" s="449"/>
      <c r="D34" s="449"/>
      <c r="E34" s="449"/>
      <c r="F34" s="151"/>
      <c r="G34" s="38"/>
      <c r="H34" s="152"/>
      <c r="I34" s="153"/>
      <c r="J34" s="48"/>
    </row>
    <row r="35" spans="1:22" s="117" customFormat="1" ht="15" customHeight="1">
      <c r="A35" s="449" t="s">
        <v>235</v>
      </c>
      <c r="B35" s="449"/>
      <c r="C35" s="449"/>
      <c r="D35" s="449"/>
      <c r="E35" s="449"/>
      <c r="F35" s="151"/>
      <c r="G35" s="40"/>
      <c r="H35" s="83"/>
      <c r="I35" s="153"/>
      <c r="J35" s="48"/>
      <c r="O35" s="151"/>
      <c r="P35" s="151"/>
      <c r="Q35" s="151"/>
      <c r="R35" s="151"/>
      <c r="S35" s="151"/>
      <c r="T35" s="151"/>
      <c r="U35" s="38"/>
      <c r="V35" s="163"/>
    </row>
    <row r="36" spans="1:22" ht="15" customHeight="1" thickBot="1">
      <c r="A36" s="71"/>
      <c r="B36" s="71"/>
      <c r="C36" s="71"/>
      <c r="D36" s="71"/>
      <c r="E36" s="71"/>
      <c r="F36" s="71"/>
      <c r="G36" s="154">
        <f>SUM(G30:G35)</f>
        <v>0</v>
      </c>
      <c r="H36" s="155"/>
      <c r="I36" s="153"/>
      <c r="J36" s="48"/>
      <c r="O36" s="151"/>
      <c r="P36" s="151"/>
      <c r="Q36" s="151"/>
      <c r="R36" s="151"/>
      <c r="S36" s="151"/>
      <c r="T36" s="151"/>
      <c r="U36" s="38"/>
      <c r="V36" s="163"/>
    </row>
    <row r="37" spans="1:22" ht="15" customHeight="1">
      <c r="A37" s="151"/>
      <c r="B37" s="151"/>
      <c r="C37" s="151"/>
      <c r="D37" s="151"/>
      <c r="E37" s="151"/>
      <c r="F37" s="151"/>
      <c r="G37" s="38"/>
      <c r="H37" s="163"/>
      <c r="I37" s="32"/>
      <c r="J37" s="48"/>
      <c r="O37" s="151"/>
      <c r="P37" s="151"/>
      <c r="Q37" s="151"/>
      <c r="R37" s="151"/>
      <c r="S37" s="151"/>
      <c r="T37" s="151"/>
      <c r="U37" s="38"/>
      <c r="V37" s="163"/>
    </row>
    <row r="38" spans="1:22" ht="19.5" customHeight="1">
      <c r="A38" s="454" t="s">
        <v>236</v>
      </c>
      <c r="B38" s="455"/>
      <c r="C38" s="455"/>
      <c r="D38" s="455"/>
      <c r="E38" s="455"/>
      <c r="F38" s="148"/>
      <c r="G38" s="149"/>
      <c r="H38" s="150"/>
      <c r="I38" s="153"/>
      <c r="J38" s="48"/>
      <c r="O38" s="151"/>
      <c r="P38" s="151"/>
      <c r="Q38" s="151"/>
      <c r="R38" s="151"/>
      <c r="S38" s="151"/>
      <c r="T38" s="151"/>
      <c r="U38" s="38"/>
      <c r="V38" s="163"/>
    </row>
    <row r="39" spans="1:10" ht="15" customHeight="1">
      <c r="A39" s="445" t="s">
        <v>237</v>
      </c>
      <c r="B39" s="445"/>
      <c r="C39" s="445"/>
      <c r="D39" s="445"/>
      <c r="E39" s="180"/>
      <c r="F39" s="151"/>
      <c r="G39" s="38"/>
      <c r="H39" s="152"/>
      <c r="I39" s="153"/>
      <c r="J39" s="48"/>
    </row>
    <row r="40" spans="1:10" ht="15" customHeight="1">
      <c r="A40" s="445" t="s">
        <v>238</v>
      </c>
      <c r="B40" s="445"/>
      <c r="C40" s="445"/>
      <c r="D40" s="445"/>
      <c r="E40" s="180"/>
      <c r="F40" s="151"/>
      <c r="G40" s="40"/>
      <c r="H40" s="83"/>
      <c r="I40" s="153"/>
      <c r="J40" s="48"/>
    </row>
    <row r="41" spans="1:10" ht="15" customHeight="1">
      <c r="A41" s="445" t="s">
        <v>239</v>
      </c>
      <c r="B41" s="445"/>
      <c r="C41" s="445"/>
      <c r="D41" s="445"/>
      <c r="E41" s="180"/>
      <c r="F41" s="151"/>
      <c r="G41" s="40"/>
      <c r="H41" s="83"/>
      <c r="I41" s="153"/>
      <c r="J41" s="48"/>
    </row>
    <row r="42" spans="1:10" ht="15" customHeight="1">
      <c r="A42" s="445" t="s">
        <v>240</v>
      </c>
      <c r="B42" s="445"/>
      <c r="C42" s="445"/>
      <c r="D42" s="445"/>
      <c r="E42" s="180"/>
      <c r="F42" s="151"/>
      <c r="G42" s="38"/>
      <c r="H42" s="152"/>
      <c r="I42" s="153"/>
      <c r="J42" s="48"/>
    </row>
    <row r="43" spans="1:10" ht="15" customHeight="1">
      <c r="A43" s="445" t="s">
        <v>471</v>
      </c>
      <c r="B43" s="445"/>
      <c r="C43" s="445"/>
      <c r="D43" s="445"/>
      <c r="E43" s="180"/>
      <c r="F43" s="151"/>
      <c r="G43" s="40"/>
      <c r="H43" s="83"/>
      <c r="I43" s="153"/>
      <c r="J43" s="48"/>
    </row>
    <row r="44" spans="1:10" ht="15" customHeight="1">
      <c r="A44" s="445" t="s">
        <v>486</v>
      </c>
      <c r="B44" s="445"/>
      <c r="C44" s="445"/>
      <c r="D44" s="445"/>
      <c r="E44" s="180"/>
      <c r="F44" s="151"/>
      <c r="G44" s="38"/>
      <c r="H44" s="152"/>
      <c r="I44" s="153"/>
      <c r="J44" s="48"/>
    </row>
    <row r="45" spans="1:10" ht="15" customHeight="1">
      <c r="A45" s="445" t="s">
        <v>484</v>
      </c>
      <c r="B45" s="445"/>
      <c r="C45" s="445"/>
      <c r="D45" s="445"/>
      <c r="E45" s="180"/>
      <c r="F45" s="151"/>
      <c r="G45" s="38"/>
      <c r="H45" s="152"/>
      <c r="I45" s="153"/>
      <c r="J45" s="48"/>
    </row>
    <row r="46" spans="1:10" ht="15" customHeight="1">
      <c r="A46" s="445" t="s">
        <v>485</v>
      </c>
      <c r="B46" s="445"/>
      <c r="C46" s="445"/>
      <c r="D46" s="445"/>
      <c r="E46" s="180"/>
      <c r="F46" s="151"/>
      <c r="G46" s="38"/>
      <c r="H46" s="152"/>
      <c r="I46" s="153"/>
      <c r="J46" s="48"/>
    </row>
    <row r="47" spans="1:10" ht="15" customHeight="1">
      <c r="A47" s="445" t="s">
        <v>241</v>
      </c>
      <c r="B47" s="445"/>
      <c r="C47" s="445"/>
      <c r="D47" s="445"/>
      <c r="E47" s="180"/>
      <c r="F47" s="151"/>
      <c r="G47" s="38"/>
      <c r="H47" s="152"/>
      <c r="I47" s="153"/>
      <c r="J47" s="48"/>
    </row>
    <row r="48" spans="1:10" ht="15" customHeight="1">
      <c r="A48" s="445" t="s">
        <v>242</v>
      </c>
      <c r="B48" s="445"/>
      <c r="C48" s="445"/>
      <c r="D48" s="445"/>
      <c r="E48" s="180"/>
      <c r="F48" s="151"/>
      <c r="G48" s="38"/>
      <c r="H48" s="152"/>
      <c r="I48" s="153"/>
      <c r="J48" s="48"/>
    </row>
    <row r="49" spans="1:10" ht="15" customHeight="1">
      <c r="A49" s="445" t="s">
        <v>243</v>
      </c>
      <c r="B49" s="445"/>
      <c r="C49" s="445"/>
      <c r="D49" s="445"/>
      <c r="E49" s="180"/>
      <c r="F49" s="151"/>
      <c r="G49" s="38"/>
      <c r="H49" s="152"/>
      <c r="I49" s="153"/>
      <c r="J49" s="48"/>
    </row>
    <row r="50" spans="1:10" ht="15.75" customHeight="1">
      <c r="A50" s="445" t="s">
        <v>244</v>
      </c>
      <c r="B50" s="445"/>
      <c r="C50" s="445"/>
      <c r="D50" s="445"/>
      <c r="E50" s="180"/>
      <c r="F50" s="151"/>
      <c r="G50" s="38"/>
      <c r="H50" s="152"/>
      <c r="I50" s="153"/>
      <c r="J50" s="48"/>
    </row>
    <row r="51" spans="1:10" ht="15" customHeight="1">
      <c r="A51" s="445" t="s">
        <v>245</v>
      </c>
      <c r="B51" s="445"/>
      <c r="C51" s="445"/>
      <c r="D51" s="445"/>
      <c r="E51" s="180"/>
      <c r="F51" s="151"/>
      <c r="G51" s="38"/>
      <c r="H51" s="152"/>
      <c r="I51" s="153"/>
      <c r="J51" s="48"/>
    </row>
    <row r="52" spans="1:10" ht="15" customHeight="1">
      <c r="A52" s="445" t="s">
        <v>246</v>
      </c>
      <c r="B52" s="445"/>
      <c r="C52" s="445"/>
      <c r="D52" s="445"/>
      <c r="E52" s="180"/>
      <c r="F52" s="151"/>
      <c r="G52" s="38"/>
      <c r="H52" s="152"/>
      <c r="I52" s="153"/>
      <c r="J52" s="48"/>
    </row>
    <row r="53" spans="1:10" ht="15" customHeight="1">
      <c r="A53" s="180" t="s">
        <v>247</v>
      </c>
      <c r="B53" s="180"/>
      <c r="C53" s="180"/>
      <c r="D53" s="180"/>
      <c r="E53" s="180"/>
      <c r="F53" s="151"/>
      <c r="G53" s="38"/>
      <c r="H53" s="152"/>
      <c r="I53" s="153"/>
      <c r="J53" s="48"/>
    </row>
    <row r="54" spans="1:10" ht="15" customHeight="1">
      <c r="A54" s="180" t="s">
        <v>247</v>
      </c>
      <c r="B54" s="180"/>
      <c r="C54" s="180"/>
      <c r="D54" s="180"/>
      <c r="E54" s="180"/>
      <c r="F54" s="151"/>
      <c r="G54" s="38"/>
      <c r="H54" s="152"/>
      <c r="I54" s="153"/>
      <c r="J54" s="48"/>
    </row>
    <row r="55" spans="1:22" ht="15" customHeight="1">
      <c r="A55" s="180" t="s">
        <v>247</v>
      </c>
      <c r="B55" s="180"/>
      <c r="C55" s="180"/>
      <c r="D55" s="180"/>
      <c r="E55" s="180"/>
      <c r="F55" s="151"/>
      <c r="G55" s="38"/>
      <c r="H55" s="152"/>
      <c r="I55" s="153"/>
      <c r="J55" s="48"/>
      <c r="O55" s="82"/>
      <c r="P55" s="151"/>
      <c r="Q55" s="151"/>
      <c r="R55" s="151"/>
      <c r="S55" s="151"/>
      <c r="T55" s="151"/>
      <c r="U55" s="38"/>
      <c r="V55" s="166"/>
    </row>
    <row r="56" spans="1:22" ht="15" customHeight="1" thickBot="1">
      <c r="A56" s="165"/>
      <c r="B56" s="71"/>
      <c r="C56" s="71"/>
      <c r="D56" s="71"/>
      <c r="E56" s="71"/>
      <c r="F56" s="71"/>
      <c r="G56" s="154">
        <f>SUM(G39:G55)</f>
        <v>0</v>
      </c>
      <c r="H56" s="155"/>
      <c r="I56" s="153"/>
      <c r="J56" s="48"/>
      <c r="O56" s="82"/>
      <c r="P56" s="151"/>
      <c r="Q56" s="151"/>
      <c r="R56" s="151"/>
      <c r="S56" s="151"/>
      <c r="T56" s="151"/>
      <c r="U56" s="38"/>
      <c r="V56" s="166"/>
    </row>
    <row r="57" spans="1:22" ht="15" customHeight="1">
      <c r="A57" s="82"/>
      <c r="B57" s="151"/>
      <c r="C57" s="151"/>
      <c r="D57" s="151"/>
      <c r="E57" s="151"/>
      <c r="F57" s="151"/>
      <c r="G57" s="38"/>
      <c r="H57" s="166"/>
      <c r="I57" s="167"/>
      <c r="J57" s="48"/>
      <c r="O57" s="82"/>
      <c r="P57" s="151"/>
      <c r="Q57" s="151"/>
      <c r="R57" s="151"/>
      <c r="S57" s="151"/>
      <c r="T57" s="151"/>
      <c r="U57" s="38"/>
      <c r="V57" s="166"/>
    </row>
    <row r="58" spans="1:22" ht="15" customHeight="1">
      <c r="A58" s="147" t="s">
        <v>99</v>
      </c>
      <c r="B58" s="148"/>
      <c r="C58" s="148"/>
      <c r="D58" s="148"/>
      <c r="E58" s="148"/>
      <c r="F58" s="148"/>
      <c r="G58" s="149"/>
      <c r="H58" s="150"/>
      <c r="I58" s="32"/>
      <c r="J58" s="164"/>
      <c r="O58" s="82"/>
      <c r="P58" s="151"/>
      <c r="Q58" s="151"/>
      <c r="R58" s="151"/>
      <c r="S58" s="151"/>
      <c r="T58" s="151"/>
      <c r="U58" s="38"/>
      <c r="V58" s="166"/>
    </row>
    <row r="59" spans="1:22" ht="15" customHeight="1">
      <c r="A59" s="445" t="s">
        <v>248</v>
      </c>
      <c r="B59" s="445"/>
      <c r="C59" s="445"/>
      <c r="D59" s="445"/>
      <c r="E59" s="180"/>
      <c r="F59" s="151"/>
      <c r="G59" s="38"/>
      <c r="H59" s="152"/>
      <c r="I59" s="153"/>
      <c r="J59" s="164"/>
      <c r="O59" s="82"/>
      <c r="P59" s="151"/>
      <c r="Q59" s="151"/>
      <c r="R59" s="151"/>
      <c r="S59" s="151"/>
      <c r="T59" s="151"/>
      <c r="U59" s="38"/>
      <c r="V59" s="166"/>
    </row>
    <row r="60" spans="1:22" ht="15" customHeight="1">
      <c r="A60" s="445" t="s">
        <v>249</v>
      </c>
      <c r="B60" s="445"/>
      <c r="C60" s="445"/>
      <c r="D60" s="445"/>
      <c r="E60" s="180"/>
      <c r="F60" s="151"/>
      <c r="G60" s="38"/>
      <c r="H60" s="152"/>
      <c r="I60" s="153"/>
      <c r="J60" s="164"/>
      <c r="O60" s="82"/>
      <c r="P60" s="151"/>
      <c r="Q60" s="151"/>
      <c r="R60" s="151"/>
      <c r="S60" s="151"/>
      <c r="T60" s="151"/>
      <c r="U60" s="38"/>
      <c r="V60" s="166"/>
    </row>
    <row r="61" spans="1:22" ht="15" customHeight="1">
      <c r="A61" s="445" t="s">
        <v>250</v>
      </c>
      <c r="B61" s="445"/>
      <c r="C61" s="445"/>
      <c r="D61" s="445"/>
      <c r="E61" s="180"/>
      <c r="F61" s="151"/>
      <c r="G61" s="40"/>
      <c r="H61" s="83"/>
      <c r="I61" s="153"/>
      <c r="J61" s="164"/>
      <c r="O61" s="82"/>
      <c r="P61" s="151"/>
      <c r="Q61" s="151"/>
      <c r="R61" s="151"/>
      <c r="S61" s="151"/>
      <c r="T61" s="151"/>
      <c r="U61" s="38"/>
      <c r="V61" s="166"/>
    </row>
    <row r="62" spans="1:22" ht="15" customHeight="1">
      <c r="A62" s="445" t="s">
        <v>251</v>
      </c>
      <c r="B62" s="445"/>
      <c r="C62" s="445"/>
      <c r="D62" s="445"/>
      <c r="E62" s="180"/>
      <c r="F62" s="151"/>
      <c r="G62" s="40"/>
      <c r="H62" s="83"/>
      <c r="I62" s="153"/>
      <c r="J62" s="164"/>
      <c r="O62" s="82"/>
      <c r="P62" s="151"/>
      <c r="Q62" s="151"/>
      <c r="R62" s="151"/>
      <c r="S62" s="151"/>
      <c r="T62" s="151"/>
      <c r="U62" s="38"/>
      <c r="V62" s="166"/>
    </row>
    <row r="63" spans="1:22" ht="15" customHeight="1">
      <c r="A63" s="445" t="s">
        <v>252</v>
      </c>
      <c r="B63" s="445"/>
      <c r="C63" s="445"/>
      <c r="D63" s="445"/>
      <c r="E63" s="180"/>
      <c r="F63" s="151"/>
      <c r="G63" s="40"/>
      <c r="H63" s="83"/>
      <c r="I63" s="153"/>
      <c r="J63" s="164"/>
      <c r="O63" s="82"/>
      <c r="P63" s="151"/>
      <c r="Q63" s="151"/>
      <c r="R63" s="151"/>
      <c r="S63" s="151"/>
      <c r="T63" s="151"/>
      <c r="U63" s="38"/>
      <c r="V63" s="166"/>
    </row>
    <row r="64" spans="1:22" ht="15" customHeight="1">
      <c r="A64" s="445" t="s">
        <v>253</v>
      </c>
      <c r="B64" s="445"/>
      <c r="C64" s="445"/>
      <c r="D64" s="445"/>
      <c r="E64" s="180"/>
      <c r="F64" s="151"/>
      <c r="G64" s="40"/>
      <c r="H64" s="83"/>
      <c r="I64" s="153"/>
      <c r="J64" s="164"/>
      <c r="O64" s="82"/>
      <c r="P64" s="151"/>
      <c r="Q64" s="151"/>
      <c r="R64" s="151"/>
      <c r="S64" s="151"/>
      <c r="T64" s="151"/>
      <c r="U64" s="38"/>
      <c r="V64" s="166"/>
    </row>
    <row r="65" spans="1:22" ht="15" customHeight="1">
      <c r="A65" s="445" t="s">
        <v>254</v>
      </c>
      <c r="B65" s="445"/>
      <c r="C65" s="445"/>
      <c r="D65" s="445"/>
      <c r="E65" s="180"/>
      <c r="F65" s="151"/>
      <c r="G65" s="38"/>
      <c r="H65" s="83"/>
      <c r="I65" s="153"/>
      <c r="J65" s="164"/>
      <c r="O65" s="82"/>
      <c r="P65" s="151"/>
      <c r="Q65" s="151"/>
      <c r="R65" s="151"/>
      <c r="S65" s="151"/>
      <c r="T65" s="151"/>
      <c r="U65" s="38"/>
      <c r="V65" s="166"/>
    </row>
    <row r="66" spans="1:22" ht="15" customHeight="1">
      <c r="A66" s="445" t="s">
        <v>255</v>
      </c>
      <c r="B66" s="445"/>
      <c r="C66" s="445"/>
      <c r="D66" s="445"/>
      <c r="E66" s="180"/>
      <c r="F66" s="151"/>
      <c r="G66" s="40"/>
      <c r="H66" s="83"/>
      <c r="I66" s="153"/>
      <c r="J66" s="164"/>
      <c r="O66" s="82"/>
      <c r="P66" s="151"/>
      <c r="Q66" s="151"/>
      <c r="R66" s="151"/>
      <c r="S66" s="151"/>
      <c r="T66" s="151"/>
      <c r="U66" s="38"/>
      <c r="V66" s="166"/>
    </row>
    <row r="67" spans="1:22" ht="15" customHeight="1">
      <c r="A67" s="445" t="s">
        <v>256</v>
      </c>
      <c r="B67" s="445"/>
      <c r="C67" s="445"/>
      <c r="D67" s="445"/>
      <c r="E67" s="180"/>
      <c r="F67" s="151"/>
      <c r="G67" s="38"/>
      <c r="H67" s="152"/>
      <c r="I67" s="153"/>
      <c r="J67" s="164"/>
      <c r="O67" s="82"/>
      <c r="P67" s="151"/>
      <c r="Q67" s="151"/>
      <c r="R67" s="151"/>
      <c r="S67" s="151"/>
      <c r="T67" s="151"/>
      <c r="U67" s="38"/>
      <c r="V67" s="166"/>
    </row>
    <row r="68" spans="1:22" ht="15" customHeight="1">
      <c r="A68" s="180" t="s">
        <v>257</v>
      </c>
      <c r="B68" s="180"/>
      <c r="C68" s="180"/>
      <c r="D68" s="180"/>
      <c r="E68" s="180"/>
      <c r="F68" s="151"/>
      <c r="G68" s="38"/>
      <c r="H68" s="152"/>
      <c r="I68" s="153"/>
      <c r="J68" s="164"/>
      <c r="O68" s="82"/>
      <c r="P68" s="151"/>
      <c r="Q68" s="151"/>
      <c r="R68" s="151"/>
      <c r="S68" s="151"/>
      <c r="T68" s="151"/>
      <c r="U68" s="38"/>
      <c r="V68" s="166"/>
    </row>
    <row r="69" spans="1:22" ht="15" customHeight="1">
      <c r="A69" s="180" t="s">
        <v>258</v>
      </c>
      <c r="B69" s="180"/>
      <c r="C69" s="180"/>
      <c r="D69" s="180"/>
      <c r="E69" s="180"/>
      <c r="F69" s="151"/>
      <c r="G69" s="38"/>
      <c r="H69" s="152"/>
      <c r="I69" s="162"/>
      <c r="J69" s="164"/>
      <c r="O69" s="82"/>
      <c r="P69" s="151"/>
      <c r="Q69" s="151"/>
      <c r="R69" s="151"/>
      <c r="S69" s="151"/>
      <c r="T69" s="151"/>
      <c r="U69" s="38"/>
      <c r="V69" s="166"/>
    </row>
    <row r="70" spans="1:22" ht="15" customHeight="1">
      <c r="A70" s="445" t="s">
        <v>259</v>
      </c>
      <c r="B70" s="445"/>
      <c r="C70" s="445"/>
      <c r="D70" s="445"/>
      <c r="E70" s="180"/>
      <c r="F70" s="151"/>
      <c r="G70" s="41"/>
      <c r="H70" s="84"/>
      <c r="I70" s="157"/>
      <c r="J70" s="164"/>
      <c r="O70" s="82"/>
      <c r="P70" s="151"/>
      <c r="Q70" s="151"/>
      <c r="R70" s="151"/>
      <c r="S70" s="151"/>
      <c r="T70" s="151"/>
      <c r="U70" s="38"/>
      <c r="V70" s="166"/>
    </row>
    <row r="71" spans="1:22" ht="15" customHeight="1" thickBot="1">
      <c r="A71" s="70"/>
      <c r="B71" s="70"/>
      <c r="C71" s="70"/>
      <c r="D71" s="70"/>
      <c r="E71" s="70"/>
      <c r="F71" s="70"/>
      <c r="G71" s="154">
        <f>SUM(G59:G70)</f>
        <v>0</v>
      </c>
      <c r="H71" s="155"/>
      <c r="I71" s="153"/>
      <c r="J71" s="48"/>
      <c r="O71" s="82"/>
      <c r="P71" s="151"/>
      <c r="Q71" s="151"/>
      <c r="R71" s="151"/>
      <c r="S71" s="151"/>
      <c r="T71" s="151"/>
      <c r="U71" s="38"/>
      <c r="V71" s="166"/>
    </row>
    <row r="72" spans="1:9" ht="15" customHeight="1">
      <c r="A72" s="158"/>
      <c r="B72" s="159"/>
      <c r="C72" s="159"/>
      <c r="D72" s="159"/>
      <c r="E72" s="159"/>
      <c r="F72" s="159"/>
      <c r="G72" s="160"/>
      <c r="H72" s="161"/>
      <c r="I72" s="153"/>
    </row>
    <row r="73" spans="1:9" ht="15" customHeight="1">
      <c r="A73" s="453" t="s">
        <v>260</v>
      </c>
      <c r="B73" s="453"/>
      <c r="C73" s="453"/>
      <c r="D73" s="453"/>
      <c r="E73" s="453"/>
      <c r="F73" s="148"/>
      <c r="G73" s="149"/>
      <c r="H73" s="300"/>
      <c r="I73" s="153"/>
    </row>
    <row r="74" spans="1:14" s="117" customFormat="1" ht="15" customHeight="1">
      <c r="A74" s="392" t="s">
        <v>487</v>
      </c>
      <c r="B74" s="392"/>
      <c r="C74" s="392"/>
      <c r="D74" s="392"/>
      <c r="E74" s="392"/>
      <c r="F74" s="324"/>
      <c r="G74" s="325"/>
      <c r="H74" s="152"/>
      <c r="I74" s="153"/>
      <c r="J74" s="15"/>
      <c r="K74" s="15"/>
      <c r="L74" s="15"/>
      <c r="M74" s="15"/>
      <c r="N74" s="15"/>
    </row>
    <row r="75" spans="1:10" ht="15" customHeight="1">
      <c r="A75" s="269" t="s">
        <v>261</v>
      </c>
      <c r="B75" s="269"/>
      <c r="C75" s="269"/>
      <c r="D75" s="269"/>
      <c r="E75" s="326"/>
      <c r="F75" s="151"/>
      <c r="G75" s="38"/>
      <c r="H75" s="152">
        <v>77</v>
      </c>
      <c r="I75" s="153"/>
      <c r="J75" s="164"/>
    </row>
    <row r="76" spans="1:22" ht="15" customHeight="1">
      <c r="A76" s="446" t="s">
        <v>262</v>
      </c>
      <c r="B76" s="446"/>
      <c r="C76" s="446"/>
      <c r="D76" s="446"/>
      <c r="E76" s="326"/>
      <c r="F76" s="151"/>
      <c r="G76" s="38"/>
      <c r="H76" s="152"/>
      <c r="I76" s="153"/>
      <c r="J76" s="164"/>
      <c r="O76" s="151"/>
      <c r="P76" s="151"/>
      <c r="Q76" s="151"/>
      <c r="R76" s="151"/>
      <c r="S76" s="151"/>
      <c r="T76" s="151"/>
      <c r="U76" s="156"/>
      <c r="V76" s="152"/>
    </row>
    <row r="77" spans="1:22" ht="15" customHeight="1">
      <c r="A77" s="446" t="s">
        <v>263</v>
      </c>
      <c r="B77" s="446"/>
      <c r="C77" s="446"/>
      <c r="D77" s="446"/>
      <c r="E77" s="31"/>
      <c r="F77" s="151"/>
      <c r="G77" s="38"/>
      <c r="H77" s="152"/>
      <c r="I77" s="153"/>
      <c r="J77" s="164"/>
      <c r="O77" s="158"/>
      <c r="P77" s="159"/>
      <c r="Q77" s="159"/>
      <c r="R77" s="159"/>
      <c r="S77" s="159"/>
      <c r="T77" s="159"/>
      <c r="U77" s="160"/>
      <c r="V77" s="161"/>
    </row>
    <row r="78" spans="1:22" ht="15" customHeight="1">
      <c r="A78" s="446" t="s">
        <v>264</v>
      </c>
      <c r="B78" s="446"/>
      <c r="C78" s="446"/>
      <c r="D78" s="446"/>
      <c r="E78" s="327"/>
      <c r="F78" s="151"/>
      <c r="G78" s="38"/>
      <c r="H78" s="152"/>
      <c r="I78" s="153"/>
      <c r="J78" s="164"/>
      <c r="O78" s="151"/>
      <c r="P78" s="151"/>
      <c r="Q78" s="151"/>
      <c r="R78" s="151"/>
      <c r="S78" s="151"/>
      <c r="T78" s="151"/>
      <c r="U78" s="156"/>
      <c r="V78" s="152"/>
    </row>
    <row r="79" spans="1:22" ht="15" customHeight="1">
      <c r="A79" s="329" t="s">
        <v>79</v>
      </c>
      <c r="B79" s="329"/>
      <c r="C79" s="329"/>
      <c r="D79" s="329"/>
      <c r="E79" s="327"/>
      <c r="F79" s="151"/>
      <c r="G79" s="325"/>
      <c r="H79" s="152"/>
      <c r="I79" s="153"/>
      <c r="J79" s="164"/>
      <c r="O79" s="151"/>
      <c r="P79" s="151"/>
      <c r="Q79" s="151"/>
      <c r="R79" s="151"/>
      <c r="S79" s="151"/>
      <c r="T79" s="151"/>
      <c r="U79" s="156"/>
      <c r="V79" s="152"/>
    </row>
    <row r="80" spans="1:22" ht="15" customHeight="1">
      <c r="A80" s="329" t="s">
        <v>78</v>
      </c>
      <c r="B80" s="329"/>
      <c r="C80" s="329"/>
      <c r="D80" s="329"/>
      <c r="E80" s="327"/>
      <c r="F80" s="151"/>
      <c r="G80" s="325"/>
      <c r="H80" s="152"/>
      <c r="I80" s="153"/>
      <c r="J80" s="164"/>
      <c r="O80" s="151"/>
      <c r="P80" s="151"/>
      <c r="Q80" s="151"/>
      <c r="R80" s="151"/>
      <c r="S80" s="151"/>
      <c r="T80" s="151"/>
      <c r="U80" s="156"/>
      <c r="V80" s="152"/>
    </row>
    <row r="81" spans="1:22" ht="15" customHeight="1">
      <c r="A81" s="329" t="s">
        <v>265</v>
      </c>
      <c r="B81" s="329"/>
      <c r="C81" s="329"/>
      <c r="D81" s="329"/>
      <c r="E81" s="328"/>
      <c r="F81" s="324"/>
      <c r="G81" s="325"/>
      <c r="H81" s="152"/>
      <c r="I81" s="153"/>
      <c r="J81" s="164"/>
      <c r="O81" s="151"/>
      <c r="P81" s="151"/>
      <c r="Q81" s="151"/>
      <c r="R81" s="151"/>
      <c r="S81" s="151"/>
      <c r="T81" s="151"/>
      <c r="U81" s="156"/>
      <c r="V81" s="152"/>
    </row>
    <row r="82" spans="1:22" ht="15" customHeight="1">
      <c r="A82" s="186" t="s">
        <v>266</v>
      </c>
      <c r="B82" s="186"/>
      <c r="C82" s="186"/>
      <c r="D82" s="186"/>
      <c r="E82" s="31"/>
      <c r="F82" s="151"/>
      <c r="G82" s="38"/>
      <c r="H82" s="152"/>
      <c r="I82" s="153"/>
      <c r="J82" s="164"/>
      <c r="O82" s="151"/>
      <c r="P82" s="151"/>
      <c r="Q82" s="151"/>
      <c r="R82" s="151"/>
      <c r="S82" s="151"/>
      <c r="T82" s="151"/>
      <c r="U82" s="156"/>
      <c r="V82" s="152"/>
    </row>
    <row r="83" spans="1:22" ht="15" customHeight="1">
      <c r="A83" s="186" t="s">
        <v>267</v>
      </c>
      <c r="B83" s="186"/>
      <c r="C83" s="186"/>
      <c r="D83" s="186"/>
      <c r="E83" s="31"/>
      <c r="F83" s="151"/>
      <c r="G83" s="40"/>
      <c r="H83" s="83"/>
      <c r="I83" s="153"/>
      <c r="J83" s="164"/>
      <c r="O83" s="151"/>
      <c r="P83" s="151"/>
      <c r="Q83" s="151"/>
      <c r="R83" s="151"/>
      <c r="S83" s="151"/>
      <c r="T83" s="151"/>
      <c r="U83" s="156"/>
      <c r="V83" s="152"/>
    </row>
    <row r="84" spans="1:22" ht="15" customHeight="1">
      <c r="A84" s="186" t="s">
        <v>268</v>
      </c>
      <c r="B84" s="186"/>
      <c r="C84" s="186"/>
      <c r="D84" s="186"/>
      <c r="E84" s="31"/>
      <c r="F84" s="151"/>
      <c r="G84" s="40"/>
      <c r="H84" s="83"/>
      <c r="I84" s="153"/>
      <c r="J84" s="164"/>
      <c r="O84" s="151"/>
      <c r="P84" s="151"/>
      <c r="Q84" s="151"/>
      <c r="R84" s="151"/>
      <c r="S84" s="151"/>
      <c r="T84" s="151"/>
      <c r="U84" s="156"/>
      <c r="V84" s="152"/>
    </row>
    <row r="85" spans="1:22" ht="15" customHeight="1" thickBot="1">
      <c r="A85" s="70"/>
      <c r="B85" s="70"/>
      <c r="C85" s="70"/>
      <c r="D85" s="70"/>
      <c r="E85" s="70"/>
      <c r="F85" s="70"/>
      <c r="G85" s="154">
        <f>SUM(G74:G84)</f>
        <v>0</v>
      </c>
      <c r="H85" s="155"/>
      <c r="I85" s="153"/>
      <c r="J85" s="164"/>
      <c r="O85" s="151"/>
      <c r="P85" s="151"/>
      <c r="Q85" s="151"/>
      <c r="R85" s="151"/>
      <c r="S85" s="151"/>
      <c r="T85" s="151"/>
      <c r="U85" s="156"/>
      <c r="V85" s="152"/>
    </row>
    <row r="86" spans="9:22" ht="15" customHeight="1">
      <c r="I86" s="153"/>
      <c r="J86" s="164"/>
      <c r="O86" s="151"/>
      <c r="P86" s="151"/>
      <c r="Q86" s="151"/>
      <c r="R86" s="151"/>
      <c r="S86" s="151"/>
      <c r="T86" s="151"/>
      <c r="U86" s="156"/>
      <c r="V86" s="152"/>
    </row>
    <row r="87" spans="1:22" ht="15" customHeight="1">
      <c r="A87" s="147" t="s">
        <v>269</v>
      </c>
      <c r="B87" s="148"/>
      <c r="C87" s="148"/>
      <c r="D87" s="148"/>
      <c r="E87" s="169"/>
      <c r="F87" s="148"/>
      <c r="G87" s="149"/>
      <c r="H87" s="150"/>
      <c r="I87" s="153"/>
      <c r="O87" s="445"/>
      <c r="P87" s="445"/>
      <c r="Q87" s="445"/>
      <c r="R87" s="445"/>
      <c r="S87" s="31"/>
      <c r="T87" s="151"/>
      <c r="U87" s="38"/>
      <c r="V87" s="152"/>
    </row>
    <row r="88" spans="1:22" ht="15" customHeight="1">
      <c r="A88" s="269" t="s">
        <v>261</v>
      </c>
      <c r="B88" s="269"/>
      <c r="C88" s="269"/>
      <c r="D88" s="269"/>
      <c r="E88" s="330"/>
      <c r="F88" s="331"/>
      <c r="G88" s="332"/>
      <c r="H88" s="152" t="s">
        <v>80</v>
      </c>
      <c r="I88" s="153"/>
      <c r="O88" s="445"/>
      <c r="P88" s="445"/>
      <c r="Q88" s="445"/>
      <c r="R88" s="445"/>
      <c r="S88" s="31"/>
      <c r="T88" s="151"/>
      <c r="U88" s="40"/>
      <c r="V88" s="83"/>
    </row>
    <row r="89" spans="1:22" ht="15" customHeight="1">
      <c r="A89" s="446" t="s">
        <v>262</v>
      </c>
      <c r="B89" s="446"/>
      <c r="C89" s="446"/>
      <c r="D89" s="446"/>
      <c r="E89" s="330"/>
      <c r="F89" s="331"/>
      <c r="G89" s="332"/>
      <c r="H89" s="152">
        <v>77</v>
      </c>
      <c r="I89" s="153"/>
      <c r="O89" s="445"/>
      <c r="P89" s="445"/>
      <c r="Q89" s="445"/>
      <c r="R89" s="445"/>
      <c r="S89" s="31"/>
      <c r="T89" s="151"/>
      <c r="U89" s="40"/>
      <c r="V89" s="83"/>
    </row>
    <row r="90" spans="1:9" ht="15" customHeight="1">
      <c r="A90" s="446" t="s">
        <v>263</v>
      </c>
      <c r="B90" s="446"/>
      <c r="C90" s="446"/>
      <c r="D90" s="446"/>
      <c r="E90" s="333"/>
      <c r="F90" s="331"/>
      <c r="G90" s="332"/>
      <c r="H90" s="152"/>
      <c r="I90" s="153"/>
    </row>
    <row r="91" spans="1:20" ht="15" customHeight="1">
      <c r="A91" s="446" t="s">
        <v>264</v>
      </c>
      <c r="B91" s="446"/>
      <c r="C91" s="446"/>
      <c r="D91" s="446"/>
      <c r="E91" s="330"/>
      <c r="F91" s="331"/>
      <c r="G91" s="332"/>
      <c r="H91" s="152"/>
      <c r="I91" s="153"/>
      <c r="O91" s="445"/>
      <c r="P91" s="445"/>
      <c r="Q91" s="445"/>
      <c r="R91" s="445"/>
      <c r="S91" s="31"/>
      <c r="T91" s="151"/>
    </row>
    <row r="92" spans="1:20" ht="15" customHeight="1">
      <c r="A92" s="336" t="s">
        <v>79</v>
      </c>
      <c r="B92" s="336"/>
      <c r="C92" s="336"/>
      <c r="D92" s="336"/>
      <c r="E92" s="330"/>
      <c r="F92" s="331"/>
      <c r="G92" s="332"/>
      <c r="H92" s="152"/>
      <c r="I92" s="153"/>
      <c r="O92" s="158"/>
      <c r="P92" s="159"/>
      <c r="Q92" s="159"/>
      <c r="R92" s="159"/>
      <c r="S92" s="159"/>
      <c r="T92" s="159"/>
    </row>
    <row r="93" spans="1:20" ht="15" customHeight="1">
      <c r="A93" s="336" t="s">
        <v>78</v>
      </c>
      <c r="B93" s="336"/>
      <c r="C93" s="336"/>
      <c r="D93" s="336"/>
      <c r="E93" s="330"/>
      <c r="F93" s="331"/>
      <c r="G93" s="332"/>
      <c r="H93" s="152"/>
      <c r="I93" s="153"/>
      <c r="O93" s="158"/>
      <c r="P93" s="159"/>
      <c r="Q93" s="159"/>
      <c r="R93" s="159"/>
      <c r="S93" s="159"/>
      <c r="T93" s="159"/>
    </row>
    <row r="94" spans="1:9" ht="15" customHeight="1">
      <c r="A94" s="336" t="s">
        <v>265</v>
      </c>
      <c r="B94" s="336"/>
      <c r="C94" s="336"/>
      <c r="D94" s="336"/>
      <c r="E94" s="333"/>
      <c r="F94" s="331"/>
      <c r="G94" s="332"/>
      <c r="H94" s="152"/>
      <c r="I94" s="153"/>
    </row>
    <row r="95" spans="1:9" ht="15" customHeight="1">
      <c r="A95" s="452" t="s">
        <v>266</v>
      </c>
      <c r="B95" s="452"/>
      <c r="C95" s="452"/>
      <c r="D95" s="452"/>
      <c r="E95" s="333"/>
      <c r="F95" s="331"/>
      <c r="G95" s="332"/>
      <c r="H95" s="152"/>
      <c r="I95" s="153"/>
    </row>
    <row r="96" spans="1:20" ht="15" customHeight="1">
      <c r="A96" s="333" t="s">
        <v>270</v>
      </c>
      <c r="B96" s="333"/>
      <c r="C96" s="333"/>
      <c r="D96" s="333"/>
      <c r="E96" s="333"/>
      <c r="F96" s="331"/>
      <c r="G96" s="332"/>
      <c r="H96" s="152"/>
      <c r="I96" s="153"/>
      <c r="O96" s="445"/>
      <c r="P96" s="445"/>
      <c r="Q96" s="445"/>
      <c r="R96" s="445"/>
      <c r="S96" s="31"/>
      <c r="T96" s="151"/>
    </row>
    <row r="97" spans="1:9" ht="15" customHeight="1">
      <c r="A97" s="452" t="s">
        <v>267</v>
      </c>
      <c r="B97" s="452"/>
      <c r="C97" s="452"/>
      <c r="D97" s="452"/>
      <c r="E97" s="333"/>
      <c r="F97" s="331"/>
      <c r="G97" s="332"/>
      <c r="H97" s="83"/>
      <c r="I97" s="153"/>
    </row>
    <row r="98" spans="1:20" ht="15" customHeight="1">
      <c r="A98" s="452" t="s">
        <v>271</v>
      </c>
      <c r="B98" s="452"/>
      <c r="C98" s="452"/>
      <c r="D98" s="452"/>
      <c r="E98" s="333"/>
      <c r="F98" s="331"/>
      <c r="G98" s="334"/>
      <c r="H98" s="84"/>
      <c r="I98" s="153"/>
      <c r="O98" s="445"/>
      <c r="P98" s="445"/>
      <c r="Q98" s="445"/>
      <c r="R98" s="445"/>
      <c r="S98" s="31"/>
      <c r="T98" s="151"/>
    </row>
    <row r="99" spans="1:9" ht="15" customHeight="1" thickBot="1">
      <c r="A99" s="70"/>
      <c r="B99" s="70"/>
      <c r="C99" s="70"/>
      <c r="D99" s="70"/>
      <c r="E99" s="70"/>
      <c r="F99" s="70"/>
      <c r="G99" s="170">
        <f>SUM(G88:G98)</f>
        <v>0</v>
      </c>
      <c r="H99" s="155"/>
      <c r="I99" s="153"/>
    </row>
    <row r="100" spans="7:20" ht="15" customHeight="1">
      <c r="G100" s="197">
        <f>SUM(G19,G27,G36,G56,G71,G85,G99)</f>
        <v>0</v>
      </c>
      <c r="I100" s="153"/>
      <c r="O100" s="445"/>
      <c r="P100" s="445"/>
      <c r="Q100" s="445"/>
      <c r="R100" s="445"/>
      <c r="S100" s="31"/>
      <c r="T100" s="151"/>
    </row>
    <row r="101" ht="15" customHeight="1"/>
    <row r="102" spans="15:20" ht="15" customHeight="1">
      <c r="O102" s="445"/>
      <c r="P102" s="445"/>
      <c r="Q102" s="445"/>
      <c r="R102" s="445"/>
      <c r="S102" s="31"/>
      <c r="T102" s="151"/>
    </row>
    <row r="103" ht="15" customHeight="1"/>
    <row r="104" spans="15:20" ht="15" customHeight="1">
      <c r="O104" s="445"/>
      <c r="P104" s="445"/>
      <c r="Q104" s="445"/>
      <c r="R104" s="445"/>
      <c r="S104" s="31"/>
      <c r="T104" s="151"/>
    </row>
    <row r="105" ht="15" customHeight="1"/>
    <row r="106" ht="15" customHeight="1"/>
    <row r="107" spans="15:20" ht="15" customHeight="1">
      <c r="O107" s="445"/>
      <c r="P107" s="445"/>
      <c r="Q107" s="445"/>
      <c r="R107" s="445"/>
      <c r="S107" s="31"/>
      <c r="T107" s="151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mergeCells count="70">
    <mergeCell ref="A8:E8"/>
    <mergeCell ref="A10:D10"/>
    <mergeCell ref="A11:E11"/>
    <mergeCell ref="A90:D90"/>
    <mergeCell ref="A25:D25"/>
    <mergeCell ref="A26:D26"/>
    <mergeCell ref="A18:E18"/>
    <mergeCell ref="A12:E12"/>
    <mergeCell ref="A41:D41"/>
    <mergeCell ref="A42:D42"/>
    <mergeCell ref="A66:D66"/>
    <mergeCell ref="A1:E1"/>
    <mergeCell ref="A38:E38"/>
    <mergeCell ref="A39:D39"/>
    <mergeCell ref="A40:D40"/>
    <mergeCell ref="A30:E30"/>
    <mergeCell ref="A15:E15"/>
    <mergeCell ref="A7:E7"/>
    <mergeCell ref="A22:D22"/>
    <mergeCell ref="A23:D23"/>
    <mergeCell ref="A24:D24"/>
    <mergeCell ref="A6:E6"/>
    <mergeCell ref="A63:D63"/>
    <mergeCell ref="A64:D64"/>
    <mergeCell ref="A14:E14"/>
    <mergeCell ref="A16:E16"/>
    <mergeCell ref="A13:E13"/>
    <mergeCell ref="A31:E31"/>
    <mergeCell ref="A43:D43"/>
    <mergeCell ref="A44:D44"/>
    <mergeCell ref="A45:D45"/>
    <mergeCell ref="A46:D46"/>
    <mergeCell ref="A51:D51"/>
    <mergeCell ref="A76:D76"/>
    <mergeCell ref="A65:D65"/>
    <mergeCell ref="A47:D47"/>
    <mergeCell ref="A35:E35"/>
    <mergeCell ref="A48:D48"/>
    <mergeCell ref="A49:D49"/>
    <mergeCell ref="A50:D50"/>
    <mergeCell ref="A9:D9"/>
    <mergeCell ref="A17:E17"/>
    <mergeCell ref="A32:E32"/>
    <mergeCell ref="A33:E33"/>
    <mergeCell ref="A34:E34"/>
    <mergeCell ref="A97:D97"/>
    <mergeCell ref="A95:D95"/>
    <mergeCell ref="O89:R89"/>
    <mergeCell ref="A52:D52"/>
    <mergeCell ref="A59:D59"/>
    <mergeCell ref="A60:D60"/>
    <mergeCell ref="A61:D61"/>
    <mergeCell ref="O91:R91"/>
    <mergeCell ref="A62:D62"/>
    <mergeCell ref="A67:D67"/>
    <mergeCell ref="O87:R87"/>
    <mergeCell ref="O96:R96"/>
    <mergeCell ref="A78:D78"/>
    <mergeCell ref="O88:R88"/>
    <mergeCell ref="A73:E73"/>
    <mergeCell ref="O107:R107"/>
    <mergeCell ref="O102:R102"/>
    <mergeCell ref="O104:R104"/>
    <mergeCell ref="A70:D70"/>
    <mergeCell ref="A77:D77"/>
    <mergeCell ref="A91:D91"/>
    <mergeCell ref="A89:D89"/>
    <mergeCell ref="A98:D98"/>
    <mergeCell ref="O100:R100"/>
    <mergeCell ref="O98:R98"/>
  </mergeCells>
  <printOptions gridLines="1"/>
  <pageMargins left="0.31496062992125984" right="0.31496062992125984" top="0.31496062992125984" bottom="0.31496062992125984" header="0" footer="0"/>
  <pageSetup blackAndWhite="1" fitToHeight="2" fitToWidth="1" horizontalDpi="300" verticalDpi="300" orientation="portrait" scale="88" r:id="rId1"/>
  <headerFooter alignWithMargins="0">
    <oddHeader>&amp;R&amp;"Times New Roman,Normal"9</oddHeader>
    <oddFooter>&amp;C&amp;A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ahack</dc:creator>
  <cp:keywords/>
  <dc:description/>
  <cp:lastModifiedBy>Allan Hack</cp:lastModifiedBy>
  <cp:lastPrinted>2018-03-13T20:13:21Z</cp:lastPrinted>
  <dcterms:created xsi:type="dcterms:W3CDTF">2013-01-04T11:42:43Z</dcterms:created>
  <dcterms:modified xsi:type="dcterms:W3CDTF">2018-04-17T18:29:53Z</dcterms:modified>
  <cp:category/>
  <cp:version/>
  <cp:contentType/>
  <cp:contentStatus/>
</cp:coreProperties>
</file>