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hurch\2020 Financial Files\"/>
    </mc:Choice>
  </mc:AlternateContent>
  <xr:revisionPtr revIDLastSave="0" documentId="13_ncr:1_{F7E7D251-F066-4331-B53A-ADD67FD06D6D}" xr6:coauthVersionLast="45" xr6:coauthVersionMax="45" xr10:uidLastSave="{00000000-0000-0000-0000-000000000000}"/>
  <bookViews>
    <workbookView xWindow="-120" yWindow="-120" windowWidth="30960" windowHeight="16920" firstSheet="1" activeTab="1" xr2:uid="{00000000-000D-0000-FFFF-FFFF00000000}"/>
  </bookViews>
  <sheets>
    <sheet name=" Draft 2020 BUDGET Jan 30th" sheetId="1" r:id="rId1"/>
    <sheet name=" Draft 2020 BUDGET Jan 30th ACM" sheetId="2" r:id="rId2"/>
  </sheets>
  <externalReferences>
    <externalReference r:id="rId3"/>
  </externalReferences>
  <definedNames>
    <definedName name="_xlnm.Print_Area" localSheetId="0">' Draft 2020 BUDGET Jan 30th'!$A$1:$I$162</definedName>
    <definedName name="_xlnm.Print_Area" localSheetId="1">' Draft 2020 BUDGET Jan 30th ACM'!$A$1:$I$162</definedName>
    <definedName name="_xlnm.Print_Titles" localSheetId="0">' Draft 2020 BUDGET Jan 30th'!$A:$E,' Draft 2020 BUDGET Jan 30th'!$1:$3</definedName>
    <definedName name="_xlnm.Print_Titles" localSheetId="1">' Draft 2020 BUDGET Jan 30th ACM'!$A:$E,' Draft 2020 BUDGET Jan 30th ACM'!$1:$3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0" i="2" l="1"/>
  <c r="I37" i="1" l="1"/>
  <c r="H37" i="1"/>
  <c r="G158" i="2" l="1"/>
  <c r="G156" i="2"/>
  <c r="G151" i="2"/>
  <c r="F151" i="2"/>
  <c r="H142" i="2"/>
  <c r="G142" i="2"/>
  <c r="I142" i="2"/>
  <c r="I129" i="2"/>
  <c r="I130" i="2" s="1"/>
  <c r="H129" i="2"/>
  <c r="H130" i="2" s="1"/>
  <c r="I116" i="2"/>
  <c r="I112" i="2"/>
  <c r="H112" i="2"/>
  <c r="I108" i="2"/>
  <c r="H108" i="2"/>
  <c r="H100" i="2"/>
  <c r="H104" i="2" s="1"/>
  <c r="G100" i="2"/>
  <c r="I88" i="2"/>
  <c r="I84" i="2"/>
  <c r="I80" i="2"/>
  <c r="I74" i="2"/>
  <c r="F74" i="2"/>
  <c r="H69" i="2"/>
  <c r="H74" i="2" s="1"/>
  <c r="F63" i="2"/>
  <c r="I62" i="2"/>
  <c r="H62" i="2"/>
  <c r="I52" i="2"/>
  <c r="H52" i="2"/>
  <c r="H40" i="2"/>
  <c r="G40" i="2"/>
  <c r="G42" i="2" s="1"/>
  <c r="I36" i="2"/>
  <c r="I42" i="2" s="1"/>
  <c r="H36" i="2"/>
  <c r="H42" i="2" s="1"/>
  <c r="F36" i="2"/>
  <c r="I28" i="2"/>
  <c r="H28" i="2"/>
  <c r="F28" i="2"/>
  <c r="I15" i="2"/>
  <c r="H15" i="2"/>
  <c r="F15" i="2"/>
  <c r="I9" i="2"/>
  <c r="H9" i="2"/>
  <c r="F9" i="2"/>
  <c r="H122" i="2" l="1"/>
  <c r="I122" i="2"/>
  <c r="H131" i="2"/>
  <c r="H155" i="2" s="1"/>
  <c r="I90" i="2"/>
  <c r="F53" i="2"/>
  <c r="F56" i="2" s="1"/>
  <c r="H29" i="2"/>
  <c r="H53" i="2" s="1"/>
  <c r="H54" i="2" s="1"/>
  <c r="I29" i="2"/>
  <c r="I53" i="2" s="1"/>
  <c r="I54" i="2" s="1"/>
  <c r="I56" i="2" s="1"/>
  <c r="F54" i="2" l="1"/>
  <c r="F156" i="2" s="1"/>
  <c r="I131" i="2"/>
  <c r="I155" i="2" s="1"/>
  <c r="I158" i="2" s="1"/>
  <c r="H156" i="2"/>
  <c r="H56" i="2"/>
  <c r="H158" i="2" s="1"/>
  <c r="I156" i="2" l="1"/>
  <c r="H130" i="1"/>
  <c r="I28" i="1" l="1"/>
  <c r="H53" i="1"/>
  <c r="I53" i="1"/>
  <c r="H143" i="1"/>
  <c r="G143" i="1"/>
  <c r="H101" i="1"/>
  <c r="H105" i="1" s="1"/>
  <c r="G41" i="1"/>
  <c r="G43" i="1" s="1"/>
  <c r="G101" i="1"/>
  <c r="H109" i="1"/>
  <c r="H28" i="1"/>
  <c r="I113" i="1"/>
  <c r="H113" i="1"/>
  <c r="H63" i="1"/>
  <c r="H41" i="1"/>
  <c r="H43" i="1"/>
  <c r="H15" i="1"/>
  <c r="H123" i="1" l="1"/>
  <c r="H29" i="1"/>
  <c r="H54" i="1" s="1"/>
  <c r="I130" i="1"/>
  <c r="I131" i="1" s="1"/>
  <c r="I117" i="1"/>
  <c r="H70" i="1"/>
  <c r="H75" i="1" s="1"/>
  <c r="G152" i="1"/>
  <c r="F152" i="1"/>
  <c r="I137" i="1"/>
  <c r="I143" i="1" s="1"/>
  <c r="I109" i="1"/>
  <c r="I105" i="1"/>
  <c r="I85" i="1"/>
  <c r="I81" i="1"/>
  <c r="I75" i="1"/>
  <c r="F75" i="1"/>
  <c r="F64" i="1"/>
  <c r="I63" i="1"/>
  <c r="I43" i="1"/>
  <c r="F37" i="1"/>
  <c r="F28" i="1"/>
  <c r="I15" i="1"/>
  <c r="F15" i="1"/>
  <c r="I9" i="1"/>
  <c r="H9" i="1"/>
  <c r="F9" i="1"/>
  <c r="I123" i="1" l="1"/>
  <c r="I29" i="1"/>
  <c r="H55" i="1"/>
  <c r="H57" i="1" s="1"/>
  <c r="H131" i="1"/>
  <c r="F54" i="1"/>
  <c r="F57" i="1" s="1"/>
  <c r="I89" i="1"/>
  <c r="I91" i="1" s="1"/>
  <c r="G159" i="1"/>
  <c r="G157" i="1"/>
  <c r="I132" i="1" l="1"/>
  <c r="I156" i="1" s="1"/>
  <c r="H132" i="1"/>
  <c r="H156" i="1" s="1"/>
  <c r="I54" i="1"/>
  <c r="I55" i="1" s="1"/>
  <c r="I57" i="1" s="1"/>
  <c r="F55" i="1"/>
  <c r="F157" i="1" s="1"/>
  <c r="I159" i="1" l="1"/>
  <c r="I157" i="1"/>
  <c r="H159" i="1" l="1"/>
  <c r="H1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USER</author>
  </authors>
  <commentList>
    <comment ref="F7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Added in 2019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75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Added $1800 Summer spirt costs here but added $800 to compensate for 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I140" authorId="1" shapeId="0" xr:uid="{00000000-0006-0000-0000-000003000000}">
      <text>
        <r>
          <rPr>
            <b/>
            <sz val="9"/>
            <color rgb="FF000000"/>
            <rFont val="Tahoma"/>
            <family val="2"/>
          </rPr>
          <t>Includes 7 months x $300 for Lawn Service + $2000 Contingency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46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Postponed cost to 2020 or later.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47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Moved to Congregational Life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USER</author>
  </authors>
  <commentList>
    <comment ref="F70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Added in 2019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74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 xml:space="preserve">Added $1800 Summer spirt costs here but added $800 to compensate for 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I139" authorId="1" shapeId="0" xr:uid="{00000000-0006-0000-0100-000003000000}">
      <text>
        <r>
          <rPr>
            <b/>
            <sz val="9"/>
            <color rgb="FF000000"/>
            <rFont val="Tahoma"/>
            <family val="2"/>
          </rPr>
          <t>Includes 7 months x $300 for Lawn Service + $2000 Contingency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45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Postponed cost to 2020 or later.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46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Moved to Congregational Life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<sst xmlns="http://schemas.openxmlformats.org/spreadsheetml/2006/main" count="331" uniqueCount="153">
  <si>
    <t>Proposed Budget</t>
  </si>
  <si>
    <t>Actual Balance</t>
  </si>
  <si>
    <t>Adjusted</t>
  </si>
  <si>
    <t>to end 2019</t>
  </si>
  <si>
    <t>REVENUE</t>
  </si>
  <si>
    <t xml:space="preserve"> Pledges &amp; Offerings</t>
  </si>
  <si>
    <t>Pledges</t>
  </si>
  <si>
    <t>Unpledged</t>
  </si>
  <si>
    <t>Open</t>
  </si>
  <si>
    <t>Total Pledges &amp; Offerings</t>
  </si>
  <si>
    <t>Other Revenue</t>
  </si>
  <si>
    <t xml:space="preserve">Use of Facilities </t>
  </si>
  <si>
    <t>Van Arts Institute</t>
  </si>
  <si>
    <t>Simple Gifts Choir</t>
  </si>
  <si>
    <t xml:space="preserve"> Total Rentals</t>
  </si>
  <si>
    <t>Rip &amp; Stitch</t>
  </si>
  <si>
    <t xml:space="preserve">Alternate Worship Services </t>
  </si>
  <si>
    <t>Welcome-Back Sunday Fair</t>
  </si>
  <si>
    <t>Community Lunch</t>
  </si>
  <si>
    <t>Art at Knox</t>
  </si>
  <si>
    <t>Total Visioning Revenue</t>
  </si>
  <si>
    <t>Total Other Revenue</t>
  </si>
  <si>
    <t>TOTAL OPERATING REVENUE</t>
  </si>
  <si>
    <t>OPERATING EXPENSES</t>
  </si>
  <si>
    <t>Assessments</t>
  </si>
  <si>
    <t>UCC Assessment</t>
  </si>
  <si>
    <t>Pacific Mountain Region Assessment</t>
  </si>
  <si>
    <t>Total Assessments</t>
  </si>
  <si>
    <t>Personnel Compensation</t>
  </si>
  <si>
    <t>Alternate Worship Service</t>
  </si>
  <si>
    <t xml:space="preserve">Special Music </t>
  </si>
  <si>
    <t>Total Worship Music Families</t>
  </si>
  <si>
    <t>Book Study</t>
  </si>
  <si>
    <t>Lenten Devotion /Study Guide</t>
  </si>
  <si>
    <t>Total Faith Formation</t>
  </si>
  <si>
    <t>Assessing the Affirming Congregation</t>
  </si>
  <si>
    <t>Workshop Facilitator</t>
  </si>
  <si>
    <t>Stewardship Campaign</t>
  </si>
  <si>
    <t>Total Community Lunch</t>
  </si>
  <si>
    <t>Other Social Justice Ministry</t>
  </si>
  <si>
    <t>Total Stewardship &amp; Social Justice</t>
  </si>
  <si>
    <t>Total Pastoral Care</t>
  </si>
  <si>
    <t>Communication</t>
  </si>
  <si>
    <t>Technical/Contract Costs</t>
  </si>
  <si>
    <t>Web Master</t>
  </si>
  <si>
    <t xml:space="preserve">Other Expenses </t>
  </si>
  <si>
    <t>Visioning and Congregational Life</t>
  </si>
  <si>
    <t xml:space="preserve">Knox Arts and Craft Fest </t>
  </si>
  <si>
    <t xml:space="preserve">Coordinator Fee </t>
  </si>
  <si>
    <t xml:space="preserve">Church Officer </t>
  </si>
  <si>
    <t>Knox Conversation Café</t>
  </si>
  <si>
    <t>ESL Sing-Along</t>
  </si>
  <si>
    <t>Total Visioning and Congregational Life</t>
  </si>
  <si>
    <t>Other Ministries</t>
  </si>
  <si>
    <t>Summer Spirit Cluster Ministry</t>
  </si>
  <si>
    <t>Tea Time Talk</t>
  </si>
  <si>
    <t>Total Other Ministries</t>
  </si>
  <si>
    <t>TOTAL MINISTRIES</t>
  </si>
  <si>
    <t>Ministry Support</t>
  </si>
  <si>
    <t>Board Initiatives</t>
  </si>
  <si>
    <t>MPF Facilitator cost</t>
  </si>
  <si>
    <t>M &amp; P - Ministry and Personnel</t>
  </si>
  <si>
    <t xml:space="preserve">Facilities &amp; Property Maintenance </t>
  </si>
  <si>
    <t>Finance - Review Engagement</t>
  </si>
  <si>
    <t>Minister's Benevolent Funds</t>
  </si>
  <si>
    <t>Miscellaneous</t>
  </si>
  <si>
    <t>Total Ministry Support</t>
  </si>
  <si>
    <t>New Vision 2019</t>
  </si>
  <si>
    <t>Alternate Worship  Services</t>
  </si>
  <si>
    <t>Sanctuary Digital Monitors/Sound System</t>
  </si>
  <si>
    <t xml:space="preserve">Welcoming Potluck Lunches and Story telling </t>
  </si>
  <si>
    <t>Affirming Congregations - Social Justice Guest Speakers</t>
  </si>
  <si>
    <t>Spiritual Formation -  Lenten Lectures</t>
  </si>
  <si>
    <t>Ad Hoc Vision Team - ArtsFest</t>
  </si>
  <si>
    <t xml:space="preserve">Community Connection </t>
  </si>
  <si>
    <t>Other</t>
  </si>
  <si>
    <t>Bank Charges &amp; GST</t>
  </si>
  <si>
    <t>Offset GST Received</t>
  </si>
  <si>
    <t xml:space="preserve">TOTAL EXPENSES </t>
  </si>
  <si>
    <t>Projected deficit</t>
  </si>
  <si>
    <t>Notes:</t>
  </si>
  <si>
    <t>Rentals</t>
  </si>
  <si>
    <t xml:space="preserve">AbendMusik;  Little Kickers; Movie Rentals;   Van Arts Institute;  Little People Pre School;  Little League; Acting Up Theatre;  AlAnon; Simple Gifts Choir;  Girl Guides Canada;  Hawks;  Choirs;  </t>
  </si>
  <si>
    <r>
      <t xml:space="preserve"> Rentals</t>
    </r>
    <r>
      <rPr>
        <b/>
        <vertAlign val="superscript"/>
        <sz val="10"/>
        <color rgb="FF333333"/>
        <rFont val="Arial"/>
        <family val="2"/>
      </rPr>
      <t>1</t>
    </r>
  </si>
  <si>
    <t>Memorials Weddings General</t>
  </si>
  <si>
    <t>Expenses Facilities</t>
  </si>
  <si>
    <t>Memorials Weddings</t>
  </si>
  <si>
    <t>Little Kickers</t>
  </si>
  <si>
    <t>Movie Rentals</t>
  </si>
  <si>
    <t>Little People Pre School</t>
  </si>
  <si>
    <t>Acting Up Theatre</t>
  </si>
  <si>
    <t>AlAnon</t>
  </si>
  <si>
    <t>Property Other</t>
  </si>
  <si>
    <t>Girl Guides Canada</t>
  </si>
  <si>
    <t>Choirs General</t>
  </si>
  <si>
    <t>Playschool Room Rentals</t>
  </si>
  <si>
    <t xml:space="preserve">Bank Interest </t>
  </si>
  <si>
    <t>Organ Fund Income</t>
  </si>
  <si>
    <t>Music - Piano &amp; Organ</t>
  </si>
  <si>
    <t>Worship</t>
  </si>
  <si>
    <t>Guest Musicians</t>
  </si>
  <si>
    <t>Youth &amp; Family</t>
  </si>
  <si>
    <t>Donations</t>
  </si>
  <si>
    <t xml:space="preserve">Prayer Shawl Ministry </t>
  </si>
  <si>
    <t>Pot-Luck Lunch</t>
  </si>
  <si>
    <t>Total Board Initiatives</t>
  </si>
  <si>
    <t xml:space="preserve">Total Knox Arts and Craft Fest </t>
  </si>
  <si>
    <t xml:space="preserve">Total Sunday Social Concerts </t>
  </si>
  <si>
    <t>Total New Vision 2019</t>
  </si>
  <si>
    <t>Worship/Music/Familes</t>
  </si>
  <si>
    <t>Faith Formation</t>
  </si>
  <si>
    <t xml:space="preserve"> Stewardship &amp; Social Justice</t>
  </si>
  <si>
    <t xml:space="preserve"> Pastoral Care</t>
  </si>
  <si>
    <t xml:space="preserve"> Welcome and Communications </t>
  </si>
  <si>
    <t>Total  Memorials / Weddings</t>
  </si>
  <si>
    <t>Total  Thrift Sale</t>
  </si>
  <si>
    <t>Music - Sheet Music/Copyrights/Socan Licence</t>
  </si>
  <si>
    <t>Total Welcome &amp; Communications (+Web Ministry)</t>
  </si>
  <si>
    <t>Salish Sea Early Music Festival (SSEMF)</t>
  </si>
  <si>
    <t>Sunday Socials Concert &amp; Bar</t>
  </si>
  <si>
    <t>Sunday Socials Concerts &amp; Bar</t>
  </si>
  <si>
    <t>Total Salish Sea Early Music Festival (SSEMF)</t>
  </si>
  <si>
    <t>Total Tea Time Talk</t>
  </si>
  <si>
    <t>Other Expenses</t>
  </si>
  <si>
    <t>Emmett Cahill Concert  Total</t>
  </si>
  <si>
    <t>Congregational Life</t>
  </si>
  <si>
    <t xml:space="preserve">Sentimental Journey Transfer </t>
  </si>
  <si>
    <t>Advent Eve Party Transfer</t>
  </si>
  <si>
    <t>Total Use of Facilties</t>
  </si>
  <si>
    <t>Faith Formation Expenses</t>
  </si>
  <si>
    <t>Coordinator Fee (Contract to end Dec.2020)</t>
  </si>
  <si>
    <t>Total Assessing the Affirming Congrgeation</t>
  </si>
  <si>
    <t>Thrift Sale</t>
  </si>
  <si>
    <t>Revenue</t>
  </si>
  <si>
    <t>Expenses</t>
  </si>
  <si>
    <t>Emmett Cahill Concert</t>
  </si>
  <si>
    <r>
      <t>BALANCE</t>
    </r>
    <r>
      <rPr>
        <b/>
        <vertAlign val="superscript"/>
        <sz val="12"/>
        <color rgb="FF333333"/>
        <rFont val="Arial"/>
        <family val="2"/>
      </rPr>
      <t xml:space="preserve">2 </t>
    </r>
  </si>
  <si>
    <t xml:space="preserve">Web Ministry </t>
  </si>
  <si>
    <t xml:space="preserve">Total Web Ministry </t>
  </si>
  <si>
    <t>Pastoral Care</t>
  </si>
  <si>
    <t xml:space="preserve">Visioning Revenue </t>
  </si>
  <si>
    <t xml:space="preserve"> </t>
  </si>
  <si>
    <t>Total Pledges. Offerings, Visioning and other Revenue</t>
  </si>
  <si>
    <t>Total Activities</t>
  </si>
  <si>
    <t>Activities</t>
  </si>
  <si>
    <r>
      <t>Investment Income transferred from Trustees (estimated)</t>
    </r>
    <r>
      <rPr>
        <b/>
        <vertAlign val="superscript"/>
        <sz val="11"/>
        <rFont val="Arial"/>
        <family val="2"/>
      </rPr>
      <t>2</t>
    </r>
  </si>
  <si>
    <t>Ministries</t>
  </si>
  <si>
    <t>Budget</t>
  </si>
  <si>
    <t>REVENUE AND EXPENSES</t>
  </si>
  <si>
    <t>Coordinator</t>
  </si>
  <si>
    <t>Estimated 2020 Investment Income. Should further adjustments need to be made, the Trustees will cover the negative balance</t>
  </si>
  <si>
    <t>Total Assessing the Affirming Congregation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</si>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</sst>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5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63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333333"/>
      <name val="Arial"/>
      <family val="2"/>
    </font>
    <font>
      <b/>
      <u/>
      <sz val="10"/>
      <color indexed="63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vertAlign val="superscript"/>
      <sz val="10"/>
      <color rgb="FF333333"/>
      <name val="Arial"/>
      <family val="2"/>
    </font>
    <font>
      <sz val="12"/>
      <color rgb="FF0070C0"/>
      <name val="Helvetica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b/>
      <sz val="11"/>
      <color rgb="FF0070C0"/>
      <name val="Calibri"/>
      <family val="2"/>
      <scheme val="minor"/>
    </font>
    <font>
      <b/>
      <vertAlign val="superscript"/>
      <sz val="12"/>
      <color rgb="FF333333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vertAlign val="superscript"/>
      <sz val="11"/>
      <name val="Arial"/>
      <family val="2"/>
    </font>
    <font>
      <b/>
      <sz val="11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4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1" fillId="0" borderId="0" xfId="0" applyFont="1"/>
    <xf numFmtId="1" fontId="0" fillId="0" borderId="0" xfId="0" applyNumberFormat="1"/>
    <xf numFmtId="3" fontId="0" fillId="0" borderId="0" xfId="0" applyNumberFormat="1" applyAlignment="1">
      <alignment vertical="center"/>
    </xf>
    <xf numFmtId="0" fontId="0" fillId="0" borderId="0" xfId="0" applyFill="1"/>
    <xf numFmtId="0" fontId="12" fillId="0" borderId="0" xfId="0" applyFont="1" applyFill="1"/>
    <xf numFmtId="0" fontId="0" fillId="0" borderId="0" xfId="0" applyFont="1"/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25" fillId="0" borderId="0" xfId="0" applyFont="1"/>
    <xf numFmtId="0" fontId="0" fillId="0" borderId="0" xfId="0" applyFont="1" applyFill="1"/>
    <xf numFmtId="49" fontId="8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9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3" fontId="50" fillId="0" borderId="0" xfId="0" applyNumberFormat="1" applyFont="1" applyFill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38" fillId="2" borderId="4" xfId="0" applyFont="1" applyFill="1" applyBorder="1" applyAlignment="1">
      <alignment horizontal="center"/>
    </xf>
    <xf numFmtId="49" fontId="9" fillId="0" borderId="0" xfId="0" applyNumberFormat="1" applyFont="1" applyAlignment="1"/>
    <xf numFmtId="0" fontId="15" fillId="0" borderId="0" xfId="0" applyFont="1" applyAlignment="1"/>
    <xf numFmtId="0" fontId="0" fillId="0" borderId="0" xfId="0" applyAlignment="1"/>
    <xf numFmtId="0" fontId="6" fillId="0" borderId="0" xfId="0" applyFont="1" applyAlignment="1"/>
    <xf numFmtId="49" fontId="4" fillId="0" borderId="6" xfId="0" applyNumberFormat="1" applyFont="1" applyFill="1" applyBorder="1" applyAlignment="1"/>
    <xf numFmtId="0" fontId="5" fillId="0" borderId="0" xfId="0" applyFont="1" applyAlignment="1"/>
    <xf numFmtId="49" fontId="4" fillId="0" borderId="0" xfId="0" applyNumberFormat="1" applyFont="1" applyAlignment="1"/>
    <xf numFmtId="49" fontId="8" fillId="0" borderId="6" xfId="0" applyNumberFormat="1" applyFont="1" applyFill="1" applyBorder="1" applyAlignment="1"/>
    <xf numFmtId="0" fontId="17" fillId="0" borderId="0" xfId="0" applyFont="1" applyAlignment="1">
      <alignment horizontal="left"/>
    </xf>
    <xf numFmtId="3" fontId="0" fillId="0" borderId="0" xfId="0" applyNumberFormat="1" applyAlignment="1"/>
    <xf numFmtId="3" fontId="25" fillId="0" borderId="0" xfId="0" applyNumberFormat="1" applyFont="1" applyAlignment="1"/>
    <xf numFmtId="3" fontId="20" fillId="0" borderId="0" xfId="0" applyNumberFormat="1" applyFont="1" applyAlignment="1"/>
    <xf numFmtId="3" fontId="11" fillId="0" borderId="0" xfId="0" applyNumberFormat="1" applyFont="1" applyAlignment="1"/>
    <xf numFmtId="0" fontId="6" fillId="0" borderId="0" xfId="0" applyFont="1" applyAlignment="1">
      <alignment wrapText="1"/>
    </xf>
    <xf numFmtId="0" fontId="29" fillId="0" borderId="0" xfId="0" applyFont="1" applyAlignment="1"/>
    <xf numFmtId="0" fontId="30" fillId="0" borderId="0" xfId="0" applyFont="1" applyAlignment="1"/>
    <xf numFmtId="164" fontId="30" fillId="0" borderId="0" xfId="0" applyNumberFormat="1" applyFont="1" applyAlignment="1"/>
    <xf numFmtId="0" fontId="31" fillId="0" borderId="0" xfId="0" applyFont="1" applyAlignment="1"/>
    <xf numFmtId="3" fontId="24" fillId="0" borderId="0" xfId="0" applyNumberFormat="1" applyFont="1" applyAlignment="1"/>
    <xf numFmtId="3" fontId="14" fillId="0" borderId="0" xfId="0" applyNumberFormat="1" applyFont="1" applyAlignment="1"/>
    <xf numFmtId="3" fontId="28" fillId="0" borderId="0" xfId="0" applyNumberFormat="1" applyFont="1" applyAlignment="1"/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/>
    <xf numFmtId="3" fontId="21" fillId="0" borderId="0" xfId="0" applyNumberFormat="1" applyFont="1" applyFill="1"/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3" fontId="39" fillId="0" borderId="0" xfId="0" applyNumberFormat="1" applyFont="1" applyFill="1" applyAlignment="1">
      <alignment vertical="center"/>
    </xf>
    <xf numFmtId="3" fontId="49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7" fillId="0" borderId="6" xfId="0" applyNumberFormat="1" applyFont="1" applyFill="1" applyBorder="1" applyAlignment="1">
      <alignment vertical="center"/>
    </xf>
    <xf numFmtId="0" fontId="38" fillId="0" borderId="6" xfId="0" applyFont="1" applyFill="1" applyBorder="1" applyAlignment="1">
      <alignment vertical="center"/>
    </xf>
    <xf numFmtId="0" fontId="39" fillId="0" borderId="6" xfId="0" applyFont="1" applyFill="1" applyBorder="1" applyAlignment="1">
      <alignment vertical="center"/>
    </xf>
    <xf numFmtId="0" fontId="38" fillId="0" borderId="6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/>
    <xf numFmtId="49" fontId="27" fillId="0" borderId="6" xfId="0" applyNumberFormat="1" applyFont="1" applyFill="1" applyBorder="1" applyAlignment="1"/>
    <xf numFmtId="49" fontId="17" fillId="0" borderId="6" xfId="0" applyNumberFormat="1" applyFont="1" applyFill="1" applyBorder="1" applyAlignment="1">
      <alignment vertical="center"/>
    </xf>
    <xf numFmtId="49" fontId="2" fillId="0" borderId="47" xfId="0" applyNumberFormat="1" applyFont="1" applyFill="1" applyBorder="1" applyAlignment="1">
      <alignment vertical="center"/>
    </xf>
    <xf numFmtId="0" fontId="43" fillId="3" borderId="5" xfId="0" applyFont="1" applyFill="1" applyBorder="1" applyAlignment="1">
      <alignment horizontal="center"/>
    </xf>
    <xf numFmtId="3" fontId="43" fillId="3" borderId="10" xfId="0" applyNumberFormat="1" applyFont="1" applyFill="1" applyBorder="1" applyAlignment="1">
      <alignment horizontal="center"/>
    </xf>
    <xf numFmtId="3" fontId="43" fillId="3" borderId="15" xfId="0" applyNumberFormat="1" applyFont="1" applyFill="1" applyBorder="1" applyAlignment="1">
      <alignment horizontal="center"/>
    </xf>
    <xf numFmtId="0" fontId="16" fillId="5" borderId="0" xfId="0" applyFont="1" applyFill="1" applyAlignment="1">
      <alignment vertical="center"/>
    </xf>
    <xf numFmtId="49" fontId="8" fillId="5" borderId="18" xfId="0" applyNumberFormat="1" applyFont="1" applyFill="1" applyBorder="1" applyAlignment="1">
      <alignment vertical="center"/>
    </xf>
    <xf numFmtId="49" fontId="8" fillId="5" borderId="21" xfId="0" applyNumberFormat="1" applyFont="1" applyFill="1" applyBorder="1" applyAlignment="1">
      <alignment vertical="center"/>
    </xf>
    <xf numFmtId="3" fontId="40" fillId="5" borderId="19" xfId="0" applyNumberFormat="1" applyFont="1" applyFill="1" applyBorder="1" applyAlignment="1">
      <alignment vertical="center"/>
    </xf>
    <xf numFmtId="3" fontId="39" fillId="5" borderId="20" xfId="0" applyNumberFormat="1" applyFont="1" applyFill="1" applyBorder="1" applyAlignment="1">
      <alignment vertical="center"/>
    </xf>
    <xf numFmtId="49" fontId="8" fillId="5" borderId="0" xfId="0" applyNumberFormat="1" applyFont="1" applyFill="1" applyAlignment="1">
      <alignment vertical="center"/>
    </xf>
    <xf numFmtId="49" fontId="8" fillId="5" borderId="27" xfId="0" applyNumberFormat="1" applyFont="1" applyFill="1" applyBorder="1" applyAlignment="1">
      <alignment vertical="center"/>
    </xf>
    <xf numFmtId="49" fontId="8" fillId="5" borderId="54" xfId="0" applyNumberFormat="1" applyFont="1" applyFill="1" applyBorder="1" applyAlignment="1">
      <alignment vertical="center"/>
    </xf>
    <xf numFmtId="49" fontId="8" fillId="5" borderId="0" xfId="0" applyNumberFormat="1" applyFont="1" applyFill="1" applyBorder="1" applyAlignment="1">
      <alignment vertical="center"/>
    </xf>
    <xf numFmtId="49" fontId="9" fillId="5" borderId="55" xfId="0" applyNumberFormat="1" applyFont="1" applyFill="1" applyBorder="1" applyAlignment="1">
      <alignment vertical="center"/>
    </xf>
    <xf numFmtId="3" fontId="15" fillId="5" borderId="20" xfId="0" applyNumberFormat="1" applyFont="1" applyFill="1" applyBorder="1" applyAlignment="1">
      <alignment vertical="center"/>
    </xf>
    <xf numFmtId="3" fontId="40" fillId="5" borderId="38" xfId="0" applyNumberFormat="1" applyFont="1" applyFill="1" applyBorder="1" applyAlignment="1">
      <alignment vertical="center"/>
    </xf>
    <xf numFmtId="3" fontId="15" fillId="5" borderId="39" xfId="0" applyNumberFormat="1" applyFont="1" applyFill="1" applyBorder="1" applyAlignment="1">
      <alignment vertical="center"/>
    </xf>
    <xf numFmtId="49" fontId="8" fillId="5" borderId="23" xfId="0" applyNumberFormat="1" applyFont="1" applyFill="1" applyBorder="1" applyAlignment="1">
      <alignment vertical="center"/>
    </xf>
    <xf numFmtId="3" fontId="40" fillId="5" borderId="45" xfId="0" applyNumberFormat="1" applyFont="1" applyFill="1" applyBorder="1" applyAlignment="1">
      <alignment vertical="center"/>
    </xf>
    <xf numFmtId="3" fontId="38" fillId="5" borderId="40" xfId="0" applyNumberFormat="1" applyFont="1" applyFill="1" applyBorder="1" applyAlignment="1">
      <alignment vertical="center"/>
    </xf>
    <xf numFmtId="0" fontId="15" fillId="5" borderId="0" xfId="0" applyFont="1" applyFill="1" applyAlignment="1">
      <alignment vertical="center"/>
    </xf>
    <xf numFmtId="49" fontId="8" fillId="5" borderId="55" xfId="0" applyNumberFormat="1" applyFont="1" applyFill="1" applyBorder="1" applyAlignment="1">
      <alignment vertical="center"/>
    </xf>
    <xf numFmtId="3" fontId="40" fillId="5" borderId="29" xfId="0" applyNumberFormat="1" applyFont="1" applyFill="1" applyBorder="1" applyAlignment="1">
      <alignment vertical="center"/>
    </xf>
    <xf numFmtId="3" fontId="39" fillId="5" borderId="30" xfId="0" applyNumberFormat="1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49" fontId="13" fillId="5" borderId="55" xfId="0" applyNumberFormat="1" applyFont="1" applyFill="1" applyBorder="1" applyAlignment="1">
      <alignment vertical="center"/>
    </xf>
    <xf numFmtId="3" fontId="13" fillId="5" borderId="20" xfId="0" applyNumberFormat="1" applyFont="1" applyFill="1" applyBorder="1" applyAlignment="1">
      <alignment vertical="center"/>
    </xf>
    <xf numFmtId="3" fontId="40" fillId="5" borderId="31" xfId="0" applyNumberFormat="1" applyFont="1" applyFill="1" applyBorder="1" applyAlignment="1">
      <alignment vertical="center"/>
    </xf>
    <xf numFmtId="3" fontId="13" fillId="5" borderId="39" xfId="0" applyNumberFormat="1" applyFont="1" applyFill="1" applyBorder="1" applyAlignment="1">
      <alignment vertical="center"/>
    </xf>
    <xf numFmtId="3" fontId="38" fillId="5" borderId="52" xfId="0" applyNumberFormat="1" applyFont="1" applyFill="1" applyBorder="1" applyAlignment="1">
      <alignment vertical="center"/>
    </xf>
    <xf numFmtId="3" fontId="28" fillId="5" borderId="52" xfId="0" applyNumberFormat="1" applyFont="1" applyFill="1" applyBorder="1" applyAlignment="1">
      <alignment vertical="center"/>
    </xf>
    <xf numFmtId="3" fontId="38" fillId="5" borderId="5" xfId="0" applyNumberFormat="1" applyFont="1" applyFill="1" applyBorder="1" applyAlignment="1">
      <alignment vertical="center"/>
    </xf>
    <xf numFmtId="49" fontId="4" fillId="5" borderId="0" xfId="0" applyNumberFormat="1" applyFont="1" applyFill="1" applyAlignment="1">
      <alignment vertical="center"/>
    </xf>
    <xf numFmtId="49" fontId="4" fillId="5" borderId="0" xfId="0" applyNumberFormat="1" applyFont="1" applyFill="1" applyAlignment="1">
      <alignment horizontal="left" vertical="center"/>
    </xf>
    <xf numFmtId="3" fontId="39" fillId="5" borderId="16" xfId="0" applyNumberFormat="1" applyFont="1" applyFill="1" applyBorder="1" applyAlignment="1">
      <alignment vertical="center"/>
    </xf>
    <xf numFmtId="3" fontId="39" fillId="5" borderId="17" xfId="0" applyNumberFormat="1" applyFont="1" applyFill="1" applyBorder="1" applyAlignment="1">
      <alignment vertical="center"/>
    </xf>
    <xf numFmtId="3" fontId="39" fillId="5" borderId="19" xfId="0" applyNumberFormat="1" applyFont="1" applyFill="1" applyBorder="1" applyAlignment="1">
      <alignment vertical="center"/>
    </xf>
    <xf numFmtId="49" fontId="9" fillId="5" borderId="21" xfId="0" applyNumberFormat="1" applyFont="1" applyFill="1" applyBorder="1" applyAlignment="1">
      <alignment vertical="center"/>
    </xf>
    <xf numFmtId="49" fontId="9" fillId="5" borderId="18" xfId="0" applyNumberFormat="1" applyFont="1" applyFill="1" applyBorder="1" applyAlignment="1">
      <alignment vertical="center"/>
    </xf>
    <xf numFmtId="49" fontId="9" fillId="5" borderId="0" xfId="0" applyNumberFormat="1" applyFont="1" applyFill="1" applyAlignment="1">
      <alignment vertical="center"/>
    </xf>
    <xf numFmtId="3" fontId="40" fillId="5" borderId="16" xfId="0" applyNumberFormat="1" applyFont="1" applyFill="1" applyBorder="1" applyAlignment="1">
      <alignment vertical="center"/>
    </xf>
    <xf numFmtId="3" fontId="15" fillId="5" borderId="22" xfId="0" applyNumberFormat="1" applyFont="1" applyFill="1" applyBorder="1" applyAlignment="1">
      <alignment vertical="center"/>
    </xf>
    <xf numFmtId="49" fontId="8" fillId="5" borderId="37" xfId="0" applyNumberFormat="1" applyFont="1" applyFill="1" applyBorder="1" applyAlignment="1">
      <alignment vertical="center"/>
    </xf>
    <xf numFmtId="0" fontId="6" fillId="5" borderId="37" xfId="0" applyFont="1" applyFill="1" applyBorder="1" applyAlignment="1">
      <alignment vertical="center"/>
    </xf>
    <xf numFmtId="49" fontId="8" fillId="5" borderId="26" xfId="0" applyNumberFormat="1" applyFont="1" applyFill="1" applyBorder="1" applyAlignment="1">
      <alignment vertical="center"/>
    </xf>
    <xf numFmtId="3" fontId="13" fillId="5" borderId="24" xfId="0" applyNumberFormat="1" applyFont="1" applyFill="1" applyBorder="1" applyAlignment="1">
      <alignment vertical="center"/>
    </xf>
    <xf numFmtId="3" fontId="38" fillId="5" borderId="25" xfId="0" applyNumberFormat="1" applyFont="1" applyFill="1" applyBorder="1" applyAlignment="1">
      <alignment vertical="center"/>
    </xf>
    <xf numFmtId="3" fontId="38" fillId="5" borderId="26" xfId="0" applyNumberFormat="1" applyFont="1" applyFill="1" applyBorder="1" applyAlignment="1">
      <alignment vertical="center"/>
    </xf>
    <xf numFmtId="49" fontId="27" fillId="5" borderId="0" xfId="0" applyNumberFormat="1" applyFont="1" applyFill="1" applyAlignment="1">
      <alignment vertical="center"/>
    </xf>
    <xf numFmtId="49" fontId="27" fillId="5" borderId="21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3" fontId="40" fillId="5" borderId="17" xfId="0" applyNumberFormat="1" applyFont="1" applyFill="1" applyBorder="1" applyAlignment="1">
      <alignment vertical="center"/>
    </xf>
    <xf numFmtId="49" fontId="27" fillId="5" borderId="0" xfId="0" applyNumberFormat="1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3" fontId="24" fillId="5" borderId="45" xfId="0" applyNumberFormat="1" applyFont="1" applyFill="1" applyBorder="1" applyAlignment="1">
      <alignment vertical="center"/>
    </xf>
    <xf numFmtId="3" fontId="5" fillId="5" borderId="40" xfId="0" applyNumberFormat="1" applyFont="1" applyFill="1" applyBorder="1" applyAlignment="1">
      <alignment vertical="center"/>
    </xf>
    <xf numFmtId="3" fontId="24" fillId="5" borderId="40" xfId="0" applyNumberFormat="1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3" fontId="13" fillId="5" borderId="45" xfId="0" applyNumberFormat="1" applyFont="1" applyFill="1" applyBorder="1" applyAlignment="1">
      <alignment vertical="center"/>
    </xf>
    <xf numFmtId="3" fontId="40" fillId="5" borderId="30" xfId="0" applyNumberFormat="1" applyFont="1" applyFill="1" applyBorder="1" applyAlignment="1">
      <alignment vertical="center"/>
    </xf>
    <xf numFmtId="49" fontId="9" fillId="5" borderId="53" xfId="0" applyNumberFormat="1" applyFont="1" applyFill="1" applyBorder="1" applyAlignment="1">
      <alignment vertical="center"/>
    </xf>
    <xf numFmtId="3" fontId="15" fillId="5" borderId="30" xfId="0" applyNumberFormat="1" applyFont="1" applyFill="1" applyBorder="1" applyAlignment="1">
      <alignment vertical="center"/>
    </xf>
    <xf numFmtId="3" fontId="13" fillId="5" borderId="30" xfId="0" applyNumberFormat="1" applyFont="1" applyFill="1" applyBorder="1" applyAlignment="1">
      <alignment vertical="center"/>
    </xf>
    <xf numFmtId="49" fontId="9" fillId="5" borderId="27" xfId="0" applyNumberFormat="1" applyFont="1" applyFill="1" applyBorder="1" applyAlignment="1">
      <alignment vertical="center"/>
    </xf>
    <xf numFmtId="49" fontId="9" fillId="5" borderId="54" xfId="0" applyNumberFormat="1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49" fontId="24" fillId="5" borderId="0" xfId="0" applyNumberFormat="1" applyFont="1" applyFill="1" applyBorder="1" applyAlignment="1">
      <alignment vertical="center"/>
    </xf>
    <xf numFmtId="3" fontId="24" fillId="5" borderId="16" xfId="0" applyNumberFormat="1" applyFont="1" applyFill="1" applyBorder="1" applyAlignment="1">
      <alignment vertical="center"/>
    </xf>
    <xf numFmtId="3" fontId="5" fillId="5" borderId="17" xfId="0" applyNumberFormat="1" applyFont="1" applyFill="1" applyBorder="1" applyAlignment="1">
      <alignment vertical="center"/>
    </xf>
    <xf numFmtId="3" fontId="24" fillId="5" borderId="17" xfId="0" applyNumberFormat="1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49" fontId="13" fillId="5" borderId="0" xfId="0" applyNumberFormat="1" applyFont="1" applyFill="1" applyBorder="1" applyAlignment="1">
      <alignment vertical="center"/>
    </xf>
    <xf numFmtId="49" fontId="13" fillId="5" borderId="0" xfId="0" applyNumberFormat="1" applyFont="1" applyFill="1" applyAlignment="1">
      <alignment vertical="center"/>
    </xf>
    <xf numFmtId="3" fontId="15" fillId="5" borderId="17" xfId="0" applyNumberFormat="1" applyFont="1" applyFill="1" applyBorder="1" applyAlignment="1">
      <alignment vertical="center"/>
    </xf>
    <xf numFmtId="49" fontId="24" fillId="5" borderId="23" xfId="0" applyNumberFormat="1" applyFont="1" applyFill="1" applyBorder="1" applyAlignment="1">
      <alignment vertical="center"/>
    </xf>
    <xf numFmtId="49" fontId="24" fillId="5" borderId="0" xfId="0" applyNumberFormat="1" applyFont="1" applyFill="1" applyAlignment="1">
      <alignment vertical="center"/>
    </xf>
    <xf numFmtId="3" fontId="39" fillId="5" borderId="40" xfId="0" applyNumberFormat="1" applyFont="1" applyFill="1" applyBorder="1" applyAlignment="1">
      <alignment vertical="center"/>
    </xf>
    <xf numFmtId="3" fontId="40" fillId="5" borderId="40" xfId="0" applyNumberFormat="1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3" fontId="39" fillId="5" borderId="46" xfId="0" applyNumberFormat="1" applyFont="1" applyFill="1" applyBorder="1" applyAlignment="1">
      <alignment vertical="center"/>
    </xf>
    <xf numFmtId="3" fontId="40" fillId="5" borderId="46" xfId="0" applyNumberFormat="1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40" fillId="5" borderId="0" xfId="0" applyFont="1" applyFill="1" applyAlignment="1">
      <alignment vertical="center"/>
    </xf>
    <xf numFmtId="3" fontId="39" fillId="5" borderId="39" xfId="0" applyNumberFormat="1" applyFont="1" applyFill="1" applyBorder="1" applyAlignment="1">
      <alignment vertical="center"/>
    </xf>
    <xf numFmtId="0" fontId="24" fillId="5" borderId="23" xfId="0" applyFont="1" applyFill="1" applyBorder="1" applyAlignment="1">
      <alignment vertical="center"/>
    </xf>
    <xf numFmtId="49" fontId="24" fillId="5" borderId="32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3" fontId="28" fillId="5" borderId="24" xfId="1" applyNumberFormat="1" applyFont="1" applyFill="1" applyBorder="1" applyAlignment="1">
      <alignment horizontal="right" vertical="center"/>
    </xf>
    <xf numFmtId="3" fontId="28" fillId="5" borderId="35" xfId="0" applyNumberFormat="1" applyFont="1" applyFill="1" applyBorder="1" applyAlignment="1">
      <alignment vertical="center"/>
    </xf>
    <xf numFmtId="0" fontId="38" fillId="5" borderId="23" xfId="0" applyFont="1" applyFill="1" applyBorder="1" applyAlignment="1">
      <alignment vertical="center"/>
    </xf>
    <xf numFmtId="49" fontId="28" fillId="5" borderId="23" xfId="0" applyNumberFormat="1" applyFont="1" applyFill="1" applyBorder="1" applyAlignment="1">
      <alignment vertical="center"/>
    </xf>
    <xf numFmtId="3" fontId="28" fillId="5" borderId="33" xfId="1" applyNumberFormat="1" applyFont="1" applyFill="1" applyBorder="1" applyAlignment="1">
      <alignment horizontal="right" vertical="center"/>
    </xf>
    <xf numFmtId="3" fontId="38" fillId="5" borderId="34" xfId="0" applyNumberFormat="1" applyFont="1" applyFill="1" applyBorder="1" applyAlignment="1">
      <alignment vertical="center"/>
    </xf>
    <xf numFmtId="3" fontId="3" fillId="5" borderId="40" xfId="0" applyNumberFormat="1" applyFont="1" applyFill="1" applyBorder="1" applyAlignment="1">
      <alignment vertical="center"/>
    </xf>
    <xf numFmtId="49" fontId="28" fillId="5" borderId="0" xfId="0" applyNumberFormat="1" applyFont="1" applyFill="1" applyAlignment="1">
      <alignment horizontal="left" vertical="center"/>
    </xf>
    <xf numFmtId="49" fontId="28" fillId="5" borderId="0" xfId="0" applyNumberFormat="1" applyFont="1" applyFill="1" applyAlignment="1">
      <alignment horizontal="center" vertical="center"/>
    </xf>
    <xf numFmtId="3" fontId="28" fillId="5" borderId="16" xfId="0" applyNumberFormat="1" applyFont="1" applyFill="1" applyBorder="1" applyAlignment="1">
      <alignment horizontal="right" vertical="center"/>
    </xf>
    <xf numFmtId="3" fontId="38" fillId="5" borderId="17" xfId="0" applyNumberFormat="1" applyFont="1" applyFill="1" applyBorder="1" applyAlignment="1">
      <alignment vertical="center"/>
    </xf>
    <xf numFmtId="3" fontId="28" fillId="5" borderId="17" xfId="0" applyNumberFormat="1" applyFont="1" applyFill="1" applyBorder="1" applyAlignment="1">
      <alignment vertical="center"/>
    </xf>
    <xf numFmtId="49" fontId="4" fillId="5" borderId="0" xfId="0" applyNumberFormat="1" applyFont="1" applyFill="1" applyAlignment="1"/>
    <xf numFmtId="3" fontId="40" fillId="5" borderId="16" xfId="0" applyNumberFormat="1" applyFont="1" applyFill="1" applyBorder="1" applyAlignment="1"/>
    <xf numFmtId="3" fontId="39" fillId="5" borderId="17" xfId="0" applyNumberFormat="1" applyFont="1" applyFill="1" applyBorder="1" applyAlignment="1"/>
    <xf numFmtId="3" fontId="40" fillId="5" borderId="10" xfId="0" applyNumberFormat="1" applyFont="1" applyFill="1" applyBorder="1" applyAlignment="1"/>
    <xf numFmtId="49" fontId="27" fillId="5" borderId="18" xfId="0" applyNumberFormat="1" applyFont="1" applyFill="1" applyBorder="1" applyAlignment="1">
      <alignment vertical="center"/>
    </xf>
    <xf numFmtId="49" fontId="4" fillId="5" borderId="18" xfId="0" applyNumberFormat="1" applyFont="1" applyFill="1" applyBorder="1" applyAlignment="1">
      <alignment vertical="center"/>
    </xf>
    <xf numFmtId="3" fontId="40" fillId="5" borderId="20" xfId="0" applyNumberFormat="1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49" fontId="4" fillId="5" borderId="27" xfId="0" applyNumberFormat="1" applyFont="1" applyFill="1" applyBorder="1" applyAlignment="1">
      <alignment vertical="center"/>
    </xf>
    <xf numFmtId="0" fontId="15" fillId="5" borderId="23" xfId="0" applyFont="1" applyFill="1" applyBorder="1" applyAlignment="1">
      <alignment vertical="center"/>
    </xf>
    <xf numFmtId="3" fontId="28" fillId="5" borderId="40" xfId="0" applyNumberFormat="1" applyFont="1" applyFill="1" applyBorder="1" applyAlignment="1">
      <alignment vertical="center"/>
    </xf>
    <xf numFmtId="49" fontId="54" fillId="5" borderId="18" xfId="0" applyNumberFormat="1" applyFont="1" applyFill="1" applyBorder="1" applyAlignment="1">
      <alignment vertical="center"/>
    </xf>
    <xf numFmtId="0" fontId="39" fillId="5" borderId="0" xfId="0" applyFont="1" applyFill="1" applyAlignment="1">
      <alignment vertical="center"/>
    </xf>
    <xf numFmtId="49" fontId="54" fillId="5" borderId="0" xfId="0" applyNumberFormat="1" applyFont="1" applyFill="1" applyAlignment="1">
      <alignment vertical="center"/>
    </xf>
    <xf numFmtId="49" fontId="22" fillId="5" borderId="0" xfId="0" applyNumberFormat="1" applyFont="1" applyFill="1" applyAlignment="1">
      <alignment vertical="center"/>
    </xf>
    <xf numFmtId="3" fontId="18" fillId="5" borderId="20" xfId="0" applyNumberFormat="1" applyFont="1" applyFill="1" applyBorder="1" applyAlignment="1">
      <alignment vertical="center"/>
    </xf>
    <xf numFmtId="3" fontId="13" fillId="5" borderId="39" xfId="1" applyNumberFormat="1" applyFont="1" applyFill="1" applyBorder="1" applyAlignment="1">
      <alignment horizontal="right" vertical="center"/>
    </xf>
    <xf numFmtId="0" fontId="5" fillId="5" borderId="0" xfId="0" applyFont="1" applyFill="1" applyAlignment="1">
      <alignment vertical="center"/>
    </xf>
    <xf numFmtId="49" fontId="28" fillId="5" borderId="18" xfId="0" applyNumberFormat="1" applyFont="1" applyFill="1" applyBorder="1" applyAlignment="1">
      <alignment vertical="center"/>
    </xf>
    <xf numFmtId="49" fontId="24" fillId="5" borderId="18" xfId="0" applyNumberFormat="1" applyFont="1" applyFill="1" applyBorder="1" applyAlignment="1">
      <alignment vertical="center"/>
    </xf>
    <xf numFmtId="49" fontId="28" fillId="5" borderId="0" xfId="0" applyNumberFormat="1" applyFont="1" applyFill="1" applyAlignment="1">
      <alignment vertical="center"/>
    </xf>
    <xf numFmtId="49" fontId="13" fillId="5" borderId="18" xfId="0" applyNumberFormat="1" applyFont="1" applyFill="1" applyBorder="1" applyAlignment="1">
      <alignment vertical="center"/>
    </xf>
    <xf numFmtId="3" fontId="28" fillId="5" borderId="30" xfId="0" applyNumberFormat="1" applyFont="1" applyFill="1" applyBorder="1" applyAlignment="1">
      <alignment horizontal="right" vertical="center"/>
    </xf>
    <xf numFmtId="0" fontId="13" fillId="5" borderId="18" xfId="0" applyFont="1" applyFill="1" applyBorder="1" applyAlignment="1">
      <alignment vertical="center"/>
    </xf>
    <xf numFmtId="3" fontId="24" fillId="5" borderId="20" xfId="1" applyNumberFormat="1" applyFont="1" applyFill="1" applyBorder="1" applyAlignment="1">
      <alignment horizontal="right" vertical="center"/>
    </xf>
    <xf numFmtId="3" fontId="40" fillId="5" borderId="39" xfId="0" applyNumberFormat="1" applyFont="1" applyFill="1" applyBorder="1" applyAlignment="1">
      <alignment vertical="center"/>
    </xf>
    <xf numFmtId="49" fontId="23" fillId="5" borderId="0" xfId="0" applyNumberFormat="1" applyFont="1" applyFill="1" applyAlignment="1">
      <alignment vertical="center"/>
    </xf>
    <xf numFmtId="3" fontId="13" fillId="5" borderId="20" xfId="0" applyNumberFormat="1" applyFont="1" applyFill="1" applyBorder="1" applyAlignment="1">
      <alignment horizontal="right" vertical="center"/>
    </xf>
    <xf numFmtId="3" fontId="24" fillId="5" borderId="20" xfId="0" applyNumberFormat="1" applyFont="1" applyFill="1" applyBorder="1" applyAlignment="1">
      <alignment horizontal="right" vertical="center"/>
    </xf>
    <xf numFmtId="3" fontId="13" fillId="5" borderId="19" xfId="0" applyNumberFormat="1" applyFont="1" applyFill="1" applyBorder="1" applyAlignment="1">
      <alignment vertical="center"/>
    </xf>
    <xf numFmtId="49" fontId="27" fillId="5" borderId="0" xfId="0" applyNumberFormat="1" applyFont="1" applyFill="1" applyAlignment="1"/>
    <xf numFmtId="49" fontId="9" fillId="5" borderId="18" xfId="0" applyNumberFormat="1" applyFont="1" applyFill="1" applyBorder="1" applyAlignment="1"/>
    <xf numFmtId="49" fontId="8" fillId="5" borderId="18" xfId="0" applyNumberFormat="1" applyFont="1" applyFill="1" applyBorder="1" applyAlignment="1"/>
    <xf numFmtId="0" fontId="15" fillId="5" borderId="18" xfId="0" applyFont="1" applyFill="1" applyBorder="1" applyAlignment="1"/>
    <xf numFmtId="3" fontId="40" fillId="5" borderId="19" xfId="0" applyNumberFormat="1" applyFont="1" applyFill="1" applyBorder="1" applyAlignment="1"/>
    <xf numFmtId="3" fontId="39" fillId="5" borderId="30" xfId="0" applyNumberFormat="1" applyFont="1" applyFill="1" applyBorder="1" applyAlignment="1"/>
    <xf numFmtId="3" fontId="40" fillId="5" borderId="30" xfId="0" applyNumberFormat="1" applyFont="1" applyFill="1" applyBorder="1" applyAlignment="1"/>
    <xf numFmtId="49" fontId="8" fillId="5" borderId="0" xfId="0" applyNumberFormat="1" applyFont="1" applyFill="1" applyAlignment="1"/>
    <xf numFmtId="49" fontId="13" fillId="5" borderId="18" xfId="0" applyNumberFormat="1" applyFont="1" applyFill="1" applyBorder="1" applyAlignment="1"/>
    <xf numFmtId="49" fontId="24" fillId="5" borderId="27" xfId="0" applyNumberFormat="1" applyFont="1" applyFill="1" applyBorder="1" applyAlignment="1"/>
    <xf numFmtId="0" fontId="13" fillId="5" borderId="18" xfId="0" applyFont="1" applyFill="1" applyBorder="1" applyAlignment="1"/>
    <xf numFmtId="3" fontId="40" fillId="5" borderId="20" xfId="0" applyNumberFormat="1" applyFont="1" applyFill="1" applyBorder="1" applyAlignment="1"/>
    <xf numFmtId="3" fontId="13" fillId="5" borderId="20" xfId="0" applyNumberFormat="1" applyFont="1" applyFill="1" applyBorder="1" applyAlignment="1"/>
    <xf numFmtId="49" fontId="13" fillId="5" borderId="27" xfId="0" applyNumberFormat="1" applyFont="1" applyFill="1" applyBorder="1" applyAlignment="1"/>
    <xf numFmtId="0" fontId="13" fillId="5" borderId="0" xfId="0" applyFont="1" applyFill="1" applyAlignment="1"/>
    <xf numFmtId="0" fontId="13" fillId="5" borderId="27" xfId="0" applyFont="1" applyFill="1" applyBorder="1" applyAlignment="1"/>
    <xf numFmtId="3" fontId="40" fillId="5" borderId="38" xfId="0" applyNumberFormat="1" applyFont="1" applyFill="1" applyBorder="1" applyAlignment="1"/>
    <xf numFmtId="3" fontId="40" fillId="5" borderId="39" xfId="0" applyNumberFormat="1" applyFont="1" applyFill="1" applyBorder="1" applyAlignment="1"/>
    <xf numFmtId="3" fontId="13" fillId="5" borderId="39" xfId="0" applyNumberFormat="1" applyFont="1" applyFill="1" applyBorder="1" applyAlignment="1"/>
    <xf numFmtId="49" fontId="9" fillId="5" borderId="0" xfId="0" applyNumberFormat="1" applyFont="1" applyFill="1" applyAlignment="1"/>
    <xf numFmtId="49" fontId="13" fillId="5" borderId="23" xfId="0" applyNumberFormat="1" applyFont="1" applyFill="1" applyBorder="1" applyAlignment="1"/>
    <xf numFmtId="49" fontId="28" fillId="5" borderId="23" xfId="0" applyNumberFormat="1" applyFont="1" applyFill="1" applyBorder="1" applyAlignment="1"/>
    <xf numFmtId="0" fontId="13" fillId="5" borderId="23" xfId="0" applyFont="1" applyFill="1" applyBorder="1" applyAlignment="1"/>
    <xf numFmtId="3" fontId="13" fillId="5" borderId="45" xfId="0" applyNumberFormat="1" applyFont="1" applyFill="1" applyBorder="1" applyAlignment="1"/>
    <xf numFmtId="3" fontId="13" fillId="5" borderId="40" xfId="0" applyNumberFormat="1" applyFont="1" applyFill="1" applyBorder="1" applyAlignment="1"/>
    <xf numFmtId="3" fontId="13" fillId="5" borderId="41" xfId="0" applyNumberFormat="1" applyFont="1" applyFill="1" applyBorder="1" applyAlignment="1"/>
    <xf numFmtId="3" fontId="28" fillId="5" borderId="40" xfId="0" applyNumberFormat="1" applyFont="1" applyFill="1" applyBorder="1" applyAlignment="1"/>
    <xf numFmtId="49" fontId="13" fillId="5" borderId="21" xfId="0" applyNumberFormat="1" applyFont="1" applyFill="1" applyBorder="1" applyAlignment="1"/>
    <xf numFmtId="49" fontId="24" fillId="5" borderId="21" xfId="0" applyNumberFormat="1" applyFont="1" applyFill="1" applyBorder="1" applyAlignment="1"/>
    <xf numFmtId="0" fontId="13" fillId="5" borderId="21" xfId="0" applyFont="1" applyFill="1" applyBorder="1" applyAlignment="1"/>
    <xf numFmtId="3" fontId="40" fillId="5" borderId="29" xfId="0" applyNumberFormat="1" applyFont="1" applyFill="1" applyBorder="1" applyAlignment="1"/>
    <xf numFmtId="3" fontId="40" fillId="5" borderId="34" xfId="0" applyNumberFormat="1" applyFont="1" applyFill="1" applyBorder="1" applyAlignment="1"/>
    <xf numFmtId="3" fontId="40" fillId="5" borderId="59" xfId="0" applyNumberFormat="1" applyFont="1" applyFill="1" applyBorder="1" applyAlignment="1"/>
    <xf numFmtId="3" fontId="40" fillId="5" borderId="28" xfId="0" applyNumberFormat="1" applyFont="1" applyFill="1" applyBorder="1" applyAlignment="1"/>
    <xf numFmtId="3" fontId="13" fillId="5" borderId="30" xfId="0" applyNumberFormat="1" applyFont="1" applyFill="1" applyBorder="1" applyAlignment="1"/>
    <xf numFmtId="3" fontId="40" fillId="5" borderId="58" xfId="0" applyNumberFormat="1" applyFont="1" applyFill="1" applyBorder="1" applyAlignment="1"/>
    <xf numFmtId="0" fontId="6" fillId="5" borderId="0" xfId="0" applyFont="1" applyFill="1"/>
    <xf numFmtId="49" fontId="13" fillId="5" borderId="0" xfId="0" applyNumberFormat="1" applyFont="1" applyFill="1" applyBorder="1" applyAlignment="1"/>
    <xf numFmtId="49" fontId="24" fillId="5" borderId="0" xfId="0" applyNumberFormat="1" applyFont="1" applyFill="1" applyBorder="1" applyAlignment="1"/>
    <xf numFmtId="0" fontId="13" fillId="5" borderId="0" xfId="0" applyFont="1" applyFill="1" applyBorder="1" applyAlignment="1"/>
    <xf numFmtId="3" fontId="40" fillId="5" borderId="17" xfId="0" applyNumberFormat="1" applyFont="1" applyFill="1" applyBorder="1" applyAlignment="1"/>
    <xf numFmtId="3" fontId="40" fillId="5" borderId="8" xfId="0" applyNumberFormat="1" applyFont="1" applyFill="1" applyBorder="1" applyAlignment="1"/>
    <xf numFmtId="0" fontId="39" fillId="5" borderId="0" xfId="0" applyFont="1" applyFill="1" applyAlignment="1"/>
    <xf numFmtId="0" fontId="40" fillId="5" borderId="23" xfId="0" applyFont="1" applyFill="1" applyBorder="1" applyAlignment="1"/>
    <xf numFmtId="3" fontId="40" fillId="5" borderId="45" xfId="0" applyNumberFormat="1" applyFont="1" applyFill="1" applyBorder="1" applyAlignment="1"/>
    <xf numFmtId="49" fontId="9" fillId="5" borderId="21" xfId="0" applyNumberFormat="1" applyFont="1" applyFill="1" applyBorder="1" applyAlignment="1"/>
    <xf numFmtId="49" fontId="8" fillId="5" borderId="21" xfId="0" applyNumberFormat="1" applyFont="1" applyFill="1" applyBorder="1" applyAlignment="1"/>
    <xf numFmtId="0" fontId="15" fillId="5" borderId="21" xfId="0" applyFont="1" applyFill="1" applyBorder="1" applyAlignment="1"/>
    <xf numFmtId="3" fontId="15" fillId="5" borderId="30" xfId="0" applyNumberFormat="1" applyFont="1" applyFill="1" applyBorder="1" applyAlignment="1"/>
    <xf numFmtId="3" fontId="15" fillId="5" borderId="20" xfId="0" applyNumberFormat="1" applyFont="1" applyFill="1" applyBorder="1" applyAlignment="1"/>
    <xf numFmtId="49" fontId="8" fillId="5" borderId="27" xfId="0" applyNumberFormat="1" applyFont="1" applyFill="1" applyBorder="1" applyAlignment="1"/>
    <xf numFmtId="0" fontId="5" fillId="5" borderId="27" xfId="0" applyFont="1" applyFill="1" applyBorder="1" applyAlignment="1"/>
    <xf numFmtId="3" fontId="39" fillId="5" borderId="39" xfId="0" applyNumberFormat="1" applyFont="1" applyFill="1" applyBorder="1" applyAlignment="1"/>
    <xf numFmtId="3" fontId="41" fillId="5" borderId="39" xfId="0" applyNumberFormat="1" applyFont="1" applyFill="1" applyBorder="1" applyAlignment="1"/>
    <xf numFmtId="0" fontId="15" fillId="5" borderId="0" xfId="0" applyFont="1" applyFill="1" applyAlignment="1"/>
    <xf numFmtId="3" fontId="38" fillId="5" borderId="40" xfId="0" applyNumberFormat="1" applyFont="1" applyFill="1" applyBorder="1" applyAlignment="1"/>
    <xf numFmtId="49" fontId="24" fillId="5" borderId="18" xfId="0" applyNumberFormat="1" applyFont="1" applyFill="1" applyBorder="1" applyAlignment="1"/>
    <xf numFmtId="3" fontId="18" fillId="5" borderId="20" xfId="0" applyNumberFormat="1" applyFont="1" applyFill="1" applyBorder="1" applyAlignment="1"/>
    <xf numFmtId="49" fontId="26" fillId="5" borderId="18" xfId="0" applyNumberFormat="1" applyFont="1" applyFill="1" applyBorder="1" applyAlignment="1"/>
    <xf numFmtId="3" fontId="15" fillId="5" borderId="39" xfId="0" applyNumberFormat="1" applyFont="1" applyFill="1" applyBorder="1" applyAlignment="1"/>
    <xf numFmtId="0" fontId="11" fillId="5" borderId="0" xfId="0" applyFont="1" applyFill="1" applyAlignment="1"/>
    <xf numFmtId="49" fontId="24" fillId="5" borderId="23" xfId="0" applyNumberFormat="1" applyFont="1" applyFill="1" applyBorder="1" applyAlignment="1"/>
    <xf numFmtId="49" fontId="24" fillId="5" borderId="0" xfId="0" applyNumberFormat="1" applyFont="1" applyFill="1" applyAlignment="1"/>
    <xf numFmtId="3" fontId="13" fillId="5" borderId="29" xfId="0" applyNumberFormat="1" applyFont="1" applyFill="1" applyBorder="1" applyAlignment="1"/>
    <xf numFmtId="3" fontId="13" fillId="5" borderId="19" xfId="0" applyNumberFormat="1" applyFont="1" applyFill="1" applyBorder="1" applyAlignment="1"/>
    <xf numFmtId="3" fontId="39" fillId="5" borderId="20" xfId="0" applyNumberFormat="1" applyFont="1" applyFill="1" applyBorder="1" applyAlignment="1"/>
    <xf numFmtId="3" fontId="13" fillId="5" borderId="38" xfId="0" applyNumberFormat="1" applyFont="1" applyFill="1" applyBorder="1" applyAlignment="1"/>
    <xf numFmtId="3" fontId="39" fillId="5" borderId="40" xfId="0" applyNumberFormat="1" applyFont="1" applyFill="1" applyBorder="1" applyAlignment="1"/>
    <xf numFmtId="3" fontId="39" fillId="5" borderId="52" xfId="0" applyNumberFormat="1" applyFont="1" applyFill="1" applyBorder="1" applyAlignment="1"/>
    <xf numFmtId="3" fontId="28" fillId="5" borderId="52" xfId="0" applyNumberFormat="1" applyFont="1" applyFill="1" applyBorder="1" applyAlignment="1"/>
    <xf numFmtId="3" fontId="40" fillId="5" borderId="40" xfId="0" applyNumberFormat="1" applyFont="1" applyFill="1" applyBorder="1" applyAlignment="1"/>
    <xf numFmtId="3" fontId="15" fillId="5" borderId="40" xfId="0" applyNumberFormat="1" applyFont="1" applyFill="1" applyBorder="1" applyAlignment="1"/>
    <xf numFmtId="0" fontId="28" fillId="5" borderId="0" xfId="0" applyFont="1" applyFill="1" applyAlignment="1">
      <alignment vertical="center"/>
    </xf>
    <xf numFmtId="49" fontId="40" fillId="5" borderId="0" xfId="0" applyNumberFormat="1" applyFont="1" applyFill="1" applyBorder="1" applyAlignment="1">
      <alignment vertical="center"/>
    </xf>
    <xf numFmtId="49" fontId="28" fillId="5" borderId="0" xfId="0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3" fontId="13" fillId="5" borderId="16" xfId="0" applyNumberFormat="1" applyFont="1" applyFill="1" applyBorder="1" applyAlignment="1">
      <alignment vertical="center"/>
    </xf>
    <xf numFmtId="49" fontId="13" fillId="5" borderId="23" xfId="0" applyNumberFormat="1" applyFont="1" applyFill="1" applyBorder="1" applyAlignment="1">
      <alignment vertical="center"/>
    </xf>
    <xf numFmtId="0" fontId="13" fillId="5" borderId="23" xfId="0" applyFont="1" applyFill="1" applyBorder="1" applyAlignment="1">
      <alignment vertical="center"/>
    </xf>
    <xf numFmtId="49" fontId="13" fillId="5" borderId="21" xfId="0" applyNumberFormat="1" applyFont="1" applyFill="1" applyBorder="1" applyAlignment="1">
      <alignment vertical="center"/>
    </xf>
    <xf numFmtId="49" fontId="24" fillId="5" borderId="21" xfId="0" applyNumberFormat="1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3" fontId="13" fillId="5" borderId="29" xfId="0" applyNumberFormat="1" applyFont="1" applyFill="1" applyBorder="1" applyAlignment="1">
      <alignment vertical="center"/>
    </xf>
    <xf numFmtId="3" fontId="39" fillId="5" borderId="21" xfId="0" applyNumberFormat="1" applyFont="1" applyFill="1" applyBorder="1" applyAlignment="1">
      <alignment vertical="center"/>
    </xf>
    <xf numFmtId="49" fontId="13" fillId="5" borderId="27" xfId="0" applyNumberFormat="1" applyFont="1" applyFill="1" applyBorder="1" applyAlignment="1">
      <alignment vertical="center"/>
    </xf>
    <xf numFmtId="0" fontId="13" fillId="5" borderId="27" xfId="0" applyFont="1" applyFill="1" applyBorder="1" applyAlignment="1">
      <alignment vertical="center"/>
    </xf>
    <xf numFmtId="3" fontId="13" fillId="5" borderId="38" xfId="0" applyNumberFormat="1" applyFont="1" applyFill="1" applyBorder="1" applyAlignment="1">
      <alignment vertical="center"/>
    </xf>
    <xf numFmtId="0" fontId="40" fillId="5" borderId="23" xfId="0" applyFont="1" applyFill="1" applyBorder="1" applyAlignment="1">
      <alignment vertical="center"/>
    </xf>
    <xf numFmtId="49" fontId="28" fillId="5" borderId="32" xfId="0" applyNumberFormat="1" applyFont="1" applyFill="1" applyBorder="1" applyAlignment="1">
      <alignment vertical="center"/>
    </xf>
    <xf numFmtId="0" fontId="28" fillId="5" borderId="32" xfId="0" applyFont="1" applyFill="1" applyBorder="1" applyAlignment="1">
      <alignment vertical="center"/>
    </xf>
    <xf numFmtId="3" fontId="40" fillId="5" borderId="62" xfId="0" applyNumberFormat="1" applyFont="1" applyFill="1" applyBorder="1" applyAlignment="1">
      <alignment vertical="center"/>
    </xf>
    <xf numFmtId="3" fontId="39" fillId="5" borderId="52" xfId="0" applyNumberFormat="1" applyFont="1" applyFill="1" applyBorder="1" applyAlignment="1">
      <alignment vertical="center"/>
    </xf>
    <xf numFmtId="0" fontId="15" fillId="5" borderId="18" xfId="0" applyFont="1" applyFill="1" applyBorder="1" applyAlignment="1">
      <alignment vertical="center"/>
    </xf>
    <xf numFmtId="49" fontId="24" fillId="5" borderId="27" xfId="0" applyNumberFormat="1" applyFont="1" applyFill="1" applyBorder="1" applyAlignment="1">
      <alignment vertical="center"/>
    </xf>
    <xf numFmtId="3" fontId="24" fillId="5" borderId="20" xfId="0" applyNumberFormat="1" applyFont="1" applyFill="1" applyBorder="1" applyAlignment="1">
      <alignment vertical="center"/>
    </xf>
    <xf numFmtId="3" fontId="24" fillId="5" borderId="39" xfId="0" applyNumberFormat="1" applyFont="1" applyFill="1" applyBorder="1" applyAlignment="1">
      <alignment vertical="center"/>
    </xf>
    <xf numFmtId="3" fontId="15" fillId="5" borderId="40" xfId="0" applyNumberFormat="1" applyFont="1" applyFill="1" applyBorder="1" applyAlignment="1">
      <alignment vertical="center"/>
    </xf>
    <xf numFmtId="49" fontId="9" fillId="5" borderId="23" xfId="0" applyNumberFormat="1" applyFont="1" applyFill="1" applyBorder="1" applyAlignment="1">
      <alignment vertical="center"/>
    </xf>
    <xf numFmtId="3" fontId="13" fillId="5" borderId="40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0" fontId="15" fillId="5" borderId="43" xfId="0" applyFont="1" applyFill="1" applyBorder="1" applyAlignment="1">
      <alignment vertical="center"/>
    </xf>
    <xf numFmtId="49" fontId="8" fillId="5" borderId="43" xfId="0" applyNumberFormat="1" applyFont="1" applyFill="1" applyBorder="1" applyAlignment="1">
      <alignment vertical="center"/>
    </xf>
    <xf numFmtId="3" fontId="13" fillId="5" borderId="42" xfId="0" applyNumberFormat="1" applyFont="1" applyFill="1" applyBorder="1" applyAlignment="1">
      <alignment vertical="center"/>
    </xf>
    <xf numFmtId="3" fontId="15" fillId="5" borderId="44" xfId="0" applyNumberFormat="1" applyFont="1" applyFill="1" applyBorder="1" applyAlignment="1">
      <alignment vertical="center"/>
    </xf>
    <xf numFmtId="3" fontId="40" fillId="5" borderId="44" xfId="0" applyNumberFormat="1" applyFont="1" applyFill="1" applyBorder="1" applyAlignment="1">
      <alignment vertical="center"/>
    </xf>
    <xf numFmtId="3" fontId="28" fillId="5" borderId="23" xfId="0" applyNumberFormat="1" applyFont="1" applyFill="1" applyBorder="1" applyAlignment="1">
      <alignment vertical="center"/>
    </xf>
    <xf numFmtId="49" fontId="17" fillId="5" borderId="0" xfId="0" applyNumberFormat="1" applyFont="1" applyFill="1" applyAlignment="1">
      <alignment vertical="center"/>
    </xf>
    <xf numFmtId="3" fontId="13" fillId="5" borderId="46" xfId="0" applyNumberFormat="1" applyFont="1" applyFill="1" applyBorder="1" applyAlignment="1">
      <alignment vertical="center"/>
    </xf>
    <xf numFmtId="3" fontId="24" fillId="5" borderId="0" xfId="0" applyNumberFormat="1" applyFont="1" applyFill="1" applyAlignment="1">
      <alignment vertical="center"/>
    </xf>
    <xf numFmtId="3" fontId="14" fillId="5" borderId="16" xfId="0" applyNumberFormat="1" applyFont="1" applyFill="1" applyBorder="1" applyAlignment="1">
      <alignment vertical="center"/>
    </xf>
    <xf numFmtId="3" fontId="39" fillId="5" borderId="34" xfId="0" applyNumberFormat="1" applyFont="1" applyFill="1" applyBorder="1" applyAlignment="1">
      <alignment vertical="center"/>
    </xf>
    <xf numFmtId="3" fontId="39" fillId="5" borderId="0" xfId="0" applyNumberFormat="1" applyFont="1" applyFill="1" applyAlignment="1">
      <alignment vertical="center"/>
    </xf>
    <xf numFmtId="3" fontId="13" fillId="5" borderId="15" xfId="0" applyNumberFormat="1" applyFont="1" applyFill="1" applyBorder="1" applyAlignment="1">
      <alignment vertical="center"/>
    </xf>
    <xf numFmtId="49" fontId="8" fillId="6" borderId="18" xfId="0" applyNumberFormat="1" applyFont="1" applyFill="1" applyBorder="1" applyAlignment="1">
      <alignment vertical="center"/>
    </xf>
    <xf numFmtId="49" fontId="8" fillId="6" borderId="21" xfId="0" applyNumberFormat="1" applyFont="1" applyFill="1" applyBorder="1" applyAlignment="1">
      <alignment vertical="center"/>
    </xf>
    <xf numFmtId="3" fontId="40" fillId="6" borderId="19" xfId="0" applyNumberFormat="1" applyFont="1" applyFill="1" applyBorder="1" applyAlignment="1">
      <alignment vertical="center"/>
    </xf>
    <xf numFmtId="3" fontId="39" fillId="6" borderId="20" xfId="0" applyNumberFormat="1" applyFont="1" applyFill="1" applyBorder="1" applyAlignment="1">
      <alignment vertical="center"/>
    </xf>
    <xf numFmtId="49" fontId="8" fillId="6" borderId="0" xfId="0" applyNumberFormat="1" applyFont="1" applyFill="1" applyAlignment="1">
      <alignment vertical="center"/>
    </xf>
    <xf numFmtId="49" fontId="8" fillId="6" borderId="27" xfId="0" applyNumberFormat="1" applyFont="1" applyFill="1" applyBorder="1" applyAlignment="1">
      <alignment vertical="center"/>
    </xf>
    <xf numFmtId="49" fontId="8" fillId="6" borderId="54" xfId="0" applyNumberFormat="1" applyFont="1" applyFill="1" applyBorder="1" applyAlignment="1">
      <alignment vertical="center"/>
    </xf>
    <xf numFmtId="49" fontId="8" fillId="6" borderId="0" xfId="0" applyNumberFormat="1" applyFont="1" applyFill="1" applyBorder="1" applyAlignment="1">
      <alignment vertical="center"/>
    </xf>
    <xf numFmtId="49" fontId="9" fillId="6" borderId="55" xfId="0" applyNumberFormat="1" applyFont="1" applyFill="1" applyBorder="1" applyAlignment="1">
      <alignment vertical="center"/>
    </xf>
    <xf numFmtId="3" fontId="15" fillId="6" borderId="20" xfId="0" applyNumberFormat="1" applyFont="1" applyFill="1" applyBorder="1" applyAlignment="1">
      <alignment vertical="center"/>
    </xf>
    <xf numFmtId="3" fontId="40" fillId="6" borderId="38" xfId="0" applyNumberFormat="1" applyFont="1" applyFill="1" applyBorder="1" applyAlignment="1">
      <alignment vertical="center"/>
    </xf>
    <xf numFmtId="3" fontId="15" fillId="6" borderId="39" xfId="0" applyNumberFormat="1" applyFont="1" applyFill="1" applyBorder="1" applyAlignment="1">
      <alignment vertical="center"/>
    </xf>
    <xf numFmtId="49" fontId="8" fillId="6" borderId="23" xfId="0" applyNumberFormat="1" applyFont="1" applyFill="1" applyBorder="1" applyAlignment="1">
      <alignment vertical="center"/>
    </xf>
    <xf numFmtId="49" fontId="8" fillId="6" borderId="56" xfId="0" applyNumberFormat="1" applyFont="1" applyFill="1" applyBorder="1" applyAlignment="1">
      <alignment vertical="center"/>
    </xf>
    <xf numFmtId="3" fontId="40" fillId="6" borderId="45" xfId="0" applyNumberFormat="1" applyFont="1" applyFill="1" applyBorder="1" applyAlignment="1">
      <alignment vertical="center"/>
    </xf>
    <xf numFmtId="3" fontId="38" fillId="6" borderId="40" xfId="0" applyNumberFormat="1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49" fontId="8" fillId="6" borderId="55" xfId="0" applyNumberFormat="1" applyFont="1" applyFill="1" applyBorder="1" applyAlignment="1">
      <alignment vertical="center"/>
    </xf>
    <xf numFmtId="3" fontId="40" fillId="6" borderId="29" xfId="0" applyNumberFormat="1" applyFont="1" applyFill="1" applyBorder="1" applyAlignment="1">
      <alignment vertical="center"/>
    </xf>
    <xf numFmtId="3" fontId="39" fillId="6" borderId="30" xfId="0" applyNumberFormat="1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49" fontId="13" fillId="6" borderId="55" xfId="0" applyNumberFormat="1" applyFont="1" applyFill="1" applyBorder="1" applyAlignment="1">
      <alignment vertical="center"/>
    </xf>
    <xf numFmtId="3" fontId="13" fillId="6" borderId="20" xfId="0" applyNumberFormat="1" applyFont="1" applyFill="1" applyBorder="1" applyAlignment="1">
      <alignment vertical="center"/>
    </xf>
    <xf numFmtId="3" fontId="40" fillId="6" borderId="31" xfId="0" applyNumberFormat="1" applyFont="1" applyFill="1" applyBorder="1" applyAlignment="1">
      <alignment vertical="center"/>
    </xf>
    <xf numFmtId="3" fontId="13" fillId="6" borderId="39" xfId="0" applyNumberFormat="1" applyFont="1" applyFill="1" applyBorder="1" applyAlignment="1">
      <alignment vertical="center"/>
    </xf>
    <xf numFmtId="49" fontId="8" fillId="6" borderId="32" xfId="0" applyNumberFormat="1" applyFont="1" applyFill="1" applyBorder="1" applyAlignment="1">
      <alignment vertical="center"/>
    </xf>
    <xf numFmtId="49" fontId="8" fillId="6" borderId="57" xfId="0" applyNumberFormat="1" applyFont="1" applyFill="1" applyBorder="1" applyAlignment="1">
      <alignment vertical="center"/>
    </xf>
    <xf numFmtId="3" fontId="13" fillId="6" borderId="9" xfId="0" applyNumberFormat="1" applyFont="1" applyFill="1" applyBorder="1" applyAlignment="1">
      <alignment vertical="center"/>
    </xf>
    <xf numFmtId="3" fontId="38" fillId="6" borderId="52" xfId="0" applyNumberFormat="1" applyFont="1" applyFill="1" applyBorder="1" applyAlignment="1">
      <alignment vertical="center"/>
    </xf>
    <xf numFmtId="3" fontId="28" fillId="6" borderId="52" xfId="0" applyNumberFormat="1" applyFont="1" applyFill="1" applyBorder="1" applyAlignment="1">
      <alignment vertical="center"/>
    </xf>
    <xf numFmtId="0" fontId="5" fillId="6" borderId="37" xfId="0" applyFont="1" applyFill="1" applyBorder="1" applyAlignment="1">
      <alignment horizontal="left" vertical="center"/>
    </xf>
    <xf numFmtId="49" fontId="27" fillId="6" borderId="37" xfId="0" applyNumberFormat="1" applyFont="1" applyFill="1" applyBorder="1" applyAlignment="1">
      <alignment horizontal="left" vertical="center"/>
    </xf>
    <xf numFmtId="3" fontId="40" fillId="6" borderId="24" xfId="0" applyNumberFormat="1" applyFont="1" applyFill="1" applyBorder="1" applyAlignment="1">
      <alignment vertical="center"/>
    </xf>
    <xf numFmtId="3" fontId="39" fillId="6" borderId="5" xfId="0" applyNumberFormat="1" applyFont="1" applyFill="1" applyBorder="1" applyAlignment="1">
      <alignment vertical="center"/>
    </xf>
    <xf numFmtId="3" fontId="38" fillId="6" borderId="5" xfId="0" applyNumberFormat="1" applyFont="1" applyFill="1" applyBorder="1" applyAlignment="1">
      <alignment vertical="center"/>
    </xf>
    <xf numFmtId="3" fontId="28" fillId="6" borderId="5" xfId="0" applyNumberFormat="1" applyFont="1" applyFill="1" applyBorder="1" applyAlignment="1">
      <alignment vertical="center"/>
    </xf>
    <xf numFmtId="49" fontId="27" fillId="6" borderId="0" xfId="0" applyNumberFormat="1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3" fontId="24" fillId="6" borderId="45" xfId="0" applyNumberFormat="1" applyFont="1" applyFill="1" applyBorder="1" applyAlignment="1">
      <alignment vertical="center"/>
    </xf>
    <xf numFmtId="3" fontId="5" fillId="6" borderId="40" xfId="0" applyNumberFormat="1" applyFont="1" applyFill="1" applyBorder="1" applyAlignment="1">
      <alignment vertical="center"/>
    </xf>
    <xf numFmtId="3" fontId="24" fillId="6" borderId="40" xfId="0" applyNumberFormat="1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3" fontId="13" fillId="6" borderId="45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3" fontId="40" fillId="6" borderId="30" xfId="0" applyNumberFormat="1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vertical="center"/>
    </xf>
    <xf numFmtId="49" fontId="9" fillId="6" borderId="53" xfId="0" applyNumberFormat="1" applyFont="1" applyFill="1" applyBorder="1" applyAlignment="1">
      <alignment vertical="center"/>
    </xf>
    <xf numFmtId="3" fontId="15" fillId="6" borderId="30" xfId="0" applyNumberFormat="1" applyFont="1" applyFill="1" applyBorder="1" applyAlignment="1">
      <alignment vertical="center"/>
    </xf>
    <xf numFmtId="3" fontId="13" fillId="6" borderId="30" xfId="0" applyNumberFormat="1" applyFont="1" applyFill="1" applyBorder="1" applyAlignment="1">
      <alignment vertical="center"/>
    </xf>
    <xf numFmtId="49" fontId="9" fillId="6" borderId="27" xfId="0" applyNumberFormat="1" applyFont="1" applyFill="1" applyBorder="1" applyAlignment="1">
      <alignment vertical="center"/>
    </xf>
    <xf numFmtId="49" fontId="9" fillId="6" borderId="54" xfId="0" applyNumberFormat="1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49" fontId="24" fillId="6" borderId="0" xfId="0" applyNumberFormat="1" applyFont="1" applyFill="1" applyBorder="1" applyAlignment="1">
      <alignment vertical="center"/>
    </xf>
    <xf numFmtId="3" fontId="24" fillId="6" borderId="16" xfId="0" applyNumberFormat="1" applyFont="1" applyFill="1" applyBorder="1" applyAlignment="1">
      <alignment vertical="center"/>
    </xf>
    <xf numFmtId="3" fontId="5" fillId="6" borderId="17" xfId="0" applyNumberFormat="1" applyFont="1" applyFill="1" applyBorder="1" applyAlignment="1">
      <alignment vertical="center"/>
    </xf>
    <xf numFmtId="3" fontId="24" fillId="6" borderId="17" xfId="0" applyNumberFormat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9" fontId="13" fillId="6" borderId="0" xfId="0" applyNumberFormat="1" applyFont="1" applyFill="1" applyBorder="1" applyAlignment="1">
      <alignment vertical="center"/>
    </xf>
    <xf numFmtId="49" fontId="13" fillId="6" borderId="0" xfId="0" applyNumberFormat="1" applyFont="1" applyFill="1" applyAlignment="1">
      <alignment vertical="center"/>
    </xf>
    <xf numFmtId="3" fontId="40" fillId="6" borderId="16" xfId="0" applyNumberFormat="1" applyFont="1" applyFill="1" applyBorder="1" applyAlignment="1">
      <alignment vertical="center"/>
    </xf>
    <xf numFmtId="3" fontId="15" fillId="6" borderId="17" xfId="0" applyNumberFormat="1" applyFont="1" applyFill="1" applyBorder="1" applyAlignment="1">
      <alignment vertical="center"/>
    </xf>
    <xf numFmtId="3" fontId="40" fillId="6" borderId="17" xfId="0" applyNumberFormat="1" applyFont="1" applyFill="1" applyBorder="1" applyAlignment="1">
      <alignment vertical="center"/>
    </xf>
    <xf numFmtId="49" fontId="24" fillId="6" borderId="23" xfId="0" applyNumberFormat="1" applyFont="1" applyFill="1" applyBorder="1" applyAlignment="1">
      <alignment vertical="center"/>
    </xf>
    <xf numFmtId="49" fontId="24" fillId="6" borderId="0" xfId="0" applyNumberFormat="1" applyFont="1" applyFill="1" applyAlignment="1">
      <alignment vertical="center"/>
    </xf>
    <xf numFmtId="3" fontId="39" fillId="6" borderId="40" xfId="0" applyNumberFormat="1" applyFont="1" applyFill="1" applyBorder="1" applyAlignment="1">
      <alignment vertical="center"/>
    </xf>
    <xf numFmtId="3" fontId="40" fillId="6" borderId="40" xfId="0" applyNumberFormat="1" applyFont="1" applyFill="1" applyBorder="1" applyAlignment="1">
      <alignment vertical="center"/>
    </xf>
    <xf numFmtId="0" fontId="20" fillId="6" borderId="23" xfId="0" applyFont="1" applyFill="1" applyBorder="1" applyAlignment="1">
      <alignment vertical="center"/>
    </xf>
    <xf numFmtId="49" fontId="24" fillId="6" borderId="56" xfId="0" applyNumberFormat="1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40" fillId="6" borderId="0" xfId="0" applyFont="1" applyFill="1" applyAlignment="1">
      <alignment vertical="center"/>
    </xf>
    <xf numFmtId="3" fontId="39" fillId="6" borderId="39" xfId="0" applyNumberFormat="1" applyFont="1" applyFill="1" applyBorder="1" applyAlignment="1">
      <alignment vertical="center"/>
    </xf>
    <xf numFmtId="0" fontId="24" fillId="6" borderId="23" xfId="0" applyFont="1" applyFill="1" applyBorder="1" applyAlignment="1">
      <alignment vertical="center"/>
    </xf>
    <xf numFmtId="0" fontId="11" fillId="6" borderId="23" xfId="0" applyFont="1" applyFill="1" applyBorder="1" applyAlignment="1">
      <alignment vertical="center"/>
    </xf>
    <xf numFmtId="49" fontId="2" fillId="6" borderId="36" xfId="0" applyNumberFormat="1" applyFont="1" applyFill="1" applyBorder="1" applyAlignment="1">
      <alignment vertical="center"/>
    </xf>
    <xf numFmtId="49" fontId="2" fillId="6" borderId="37" xfId="0" applyNumberFormat="1" applyFont="1" applyFill="1" applyBorder="1" applyAlignment="1">
      <alignment horizontal="left" vertical="center"/>
    </xf>
    <xf numFmtId="49" fontId="36" fillId="6" borderId="37" xfId="0" applyNumberFormat="1" applyFont="1" applyFill="1" applyBorder="1" applyAlignment="1">
      <alignment vertical="center"/>
    </xf>
    <xf numFmtId="49" fontId="2" fillId="6" borderId="37" xfId="0" applyNumberFormat="1" applyFont="1" applyFill="1" applyBorder="1" applyAlignment="1">
      <alignment vertical="center"/>
    </xf>
    <xf numFmtId="49" fontId="36" fillId="6" borderId="26" xfId="0" applyNumberFormat="1" applyFont="1" applyFill="1" applyBorder="1" applyAlignment="1">
      <alignment vertical="center"/>
    </xf>
    <xf numFmtId="3" fontId="42" fillId="6" borderId="24" xfId="1" applyNumberFormat="1" applyFont="1" applyFill="1" applyBorder="1" applyAlignment="1">
      <alignment horizontal="right" vertical="center"/>
    </xf>
    <xf numFmtId="3" fontId="43" fillId="6" borderId="5" xfId="0" applyNumberFormat="1" applyFont="1" applyFill="1" applyBorder="1" applyAlignment="1">
      <alignment vertical="center"/>
    </xf>
    <xf numFmtId="3" fontId="43" fillId="6" borderId="37" xfId="0" applyNumberFormat="1" applyFont="1" applyFill="1" applyBorder="1" applyAlignment="1">
      <alignment vertical="center"/>
    </xf>
    <xf numFmtId="3" fontId="44" fillId="6" borderId="5" xfId="1" applyNumberFormat="1" applyFont="1" applyFill="1" applyBorder="1" applyAlignment="1">
      <alignment horizontal="right" vertical="center"/>
    </xf>
    <xf numFmtId="0" fontId="15" fillId="6" borderId="27" xfId="0" applyFont="1" applyFill="1" applyBorder="1" applyAlignment="1">
      <alignment vertical="center"/>
    </xf>
    <xf numFmtId="49" fontId="4" fillId="6" borderId="27" xfId="0" applyNumberFormat="1" applyFont="1" applyFill="1" applyBorder="1" applyAlignment="1">
      <alignment vertical="center"/>
    </xf>
    <xf numFmtId="49" fontId="27" fillId="6" borderId="23" xfId="0" applyNumberFormat="1" applyFont="1" applyFill="1" applyBorder="1" applyAlignment="1">
      <alignment vertical="center"/>
    </xf>
    <xf numFmtId="49" fontId="8" fillId="6" borderId="60" xfId="0" applyNumberFormat="1" applyFont="1" applyFill="1" applyBorder="1" applyAlignment="1">
      <alignment vertical="center"/>
    </xf>
    <xf numFmtId="0" fontId="16" fillId="6" borderId="40" xfId="0" applyFont="1" applyFill="1" applyBorder="1" applyAlignment="1">
      <alignment vertical="center"/>
    </xf>
    <xf numFmtId="49" fontId="28" fillId="6" borderId="18" xfId="0" applyNumberFormat="1" applyFont="1" applyFill="1" applyBorder="1" applyAlignment="1">
      <alignment vertical="center"/>
    </xf>
    <xf numFmtId="49" fontId="24" fillId="6" borderId="18" xfId="0" applyNumberFormat="1" applyFont="1" applyFill="1" applyBorder="1" applyAlignment="1">
      <alignment vertical="center"/>
    </xf>
    <xf numFmtId="0" fontId="24" fillId="6" borderId="18" xfId="0" applyFont="1" applyFill="1" applyBorder="1" applyAlignment="1">
      <alignment vertical="center"/>
    </xf>
    <xf numFmtId="3" fontId="24" fillId="6" borderId="19" xfId="0" applyNumberFormat="1" applyFont="1" applyFill="1" applyBorder="1" applyAlignment="1">
      <alignment vertical="center"/>
    </xf>
    <xf numFmtId="3" fontId="28" fillId="6" borderId="5" xfId="1" applyNumberFormat="1" applyFont="1" applyFill="1" applyBorder="1" applyAlignment="1">
      <alignment horizontal="right" vertical="center"/>
    </xf>
    <xf numFmtId="49" fontId="13" fillId="6" borderId="18" xfId="0" applyNumberFormat="1" applyFont="1" applyFill="1" applyBorder="1" applyAlignment="1">
      <alignment vertical="center"/>
    </xf>
    <xf numFmtId="0" fontId="13" fillId="6" borderId="18" xfId="0" applyFont="1" applyFill="1" applyBorder="1" applyAlignment="1">
      <alignment vertical="center"/>
    </xf>
    <xf numFmtId="3" fontId="13" fillId="6" borderId="19" xfId="0" applyNumberFormat="1" applyFont="1" applyFill="1" applyBorder="1" applyAlignment="1">
      <alignment vertical="center"/>
    </xf>
    <xf numFmtId="3" fontId="40" fillId="6" borderId="38" xfId="0" applyNumberFormat="1" applyFont="1" applyFill="1" applyBorder="1" applyAlignment="1"/>
    <xf numFmtId="49" fontId="13" fillId="6" borderId="23" xfId="0" applyNumberFormat="1" applyFont="1" applyFill="1" applyBorder="1" applyAlignment="1"/>
    <xf numFmtId="49" fontId="28" fillId="6" borderId="23" xfId="0" applyNumberFormat="1" applyFont="1" applyFill="1" applyBorder="1" applyAlignment="1"/>
    <xf numFmtId="0" fontId="13" fillId="6" borderId="23" xfId="0" applyFont="1" applyFill="1" applyBorder="1" applyAlignment="1"/>
    <xf numFmtId="3" fontId="13" fillId="6" borderId="45" xfId="0" applyNumberFormat="1" applyFont="1" applyFill="1" applyBorder="1" applyAlignment="1"/>
    <xf numFmtId="3" fontId="28" fillId="6" borderId="40" xfId="0" applyNumberFormat="1" applyFont="1" applyFill="1" applyBorder="1" applyAlignment="1"/>
    <xf numFmtId="3" fontId="40" fillId="6" borderId="16" xfId="0" applyNumberFormat="1" applyFont="1" applyFill="1" applyBorder="1" applyAlignment="1"/>
    <xf numFmtId="0" fontId="40" fillId="6" borderId="23" xfId="0" applyFont="1" applyFill="1" applyBorder="1" applyAlignment="1"/>
    <xf numFmtId="3" fontId="40" fillId="6" borderId="45" xfId="0" applyNumberFormat="1" applyFont="1" applyFill="1" applyBorder="1" applyAlignment="1"/>
    <xf numFmtId="49" fontId="27" fillId="6" borderId="23" xfId="0" applyNumberFormat="1" applyFont="1" applyFill="1" applyBorder="1" applyAlignment="1"/>
    <xf numFmtId="0" fontId="0" fillId="6" borderId="0" xfId="0" applyFill="1" applyAlignment="1"/>
    <xf numFmtId="0" fontId="15" fillId="6" borderId="23" xfId="0" applyFont="1" applyFill="1" applyBorder="1" applyAlignment="1"/>
    <xf numFmtId="3" fontId="38" fillId="6" borderId="40" xfId="0" applyNumberFormat="1" applyFont="1" applyFill="1" applyBorder="1" applyAlignment="1"/>
    <xf numFmtId="49" fontId="24" fillId="6" borderId="18" xfId="0" applyNumberFormat="1" applyFont="1" applyFill="1" applyBorder="1" applyAlignment="1"/>
    <xf numFmtId="49" fontId="24" fillId="6" borderId="23" xfId="0" applyNumberFormat="1" applyFont="1" applyFill="1" applyBorder="1" applyAlignment="1"/>
    <xf numFmtId="0" fontId="13" fillId="6" borderId="56" xfId="0" applyFont="1" applyFill="1" applyBorder="1" applyAlignment="1"/>
    <xf numFmtId="3" fontId="38" fillId="6" borderId="34" xfId="0" applyNumberFormat="1" applyFont="1" applyFill="1" applyBorder="1" applyAlignment="1">
      <alignment vertical="center"/>
    </xf>
    <xf numFmtId="3" fontId="13" fillId="5" borderId="44" xfId="1" applyNumberFormat="1" applyFont="1" applyFill="1" applyBorder="1" applyAlignment="1">
      <alignment horizontal="right" vertical="center"/>
    </xf>
    <xf numFmtId="3" fontId="28" fillId="6" borderId="40" xfId="1" applyNumberFormat="1" applyFont="1" applyFill="1" applyBorder="1" applyAlignment="1">
      <alignment horizontal="right" vertical="center"/>
    </xf>
    <xf numFmtId="3" fontId="28" fillId="6" borderId="40" xfId="0" applyNumberFormat="1" applyFont="1" applyFill="1" applyBorder="1" applyAlignment="1">
      <alignment vertical="center"/>
    </xf>
    <xf numFmtId="0" fontId="40" fillId="6" borderId="56" xfId="0" applyFont="1" applyFill="1" applyBorder="1" applyAlignment="1"/>
    <xf numFmtId="3" fontId="38" fillId="6" borderId="34" xfId="0" applyNumberFormat="1" applyFont="1" applyFill="1" applyBorder="1" applyAlignment="1"/>
    <xf numFmtId="3" fontId="28" fillId="6" borderId="34" xfId="0" applyNumberFormat="1" applyFont="1" applyFill="1" applyBorder="1" applyAlignment="1"/>
    <xf numFmtId="49" fontId="27" fillId="6" borderId="6" xfId="0" applyNumberFormat="1" applyFont="1" applyFill="1" applyBorder="1" applyAlignment="1">
      <alignment vertical="center"/>
    </xf>
    <xf numFmtId="0" fontId="28" fillId="6" borderId="37" xfId="0" applyFont="1" applyFill="1" applyBorder="1" applyAlignment="1">
      <alignment vertical="center"/>
    </xf>
    <xf numFmtId="49" fontId="45" fillId="6" borderId="37" xfId="0" applyNumberFormat="1" applyFont="1" applyFill="1" applyBorder="1" applyAlignment="1">
      <alignment vertical="center"/>
    </xf>
    <xf numFmtId="49" fontId="27" fillId="6" borderId="37" xfId="0" applyNumberFormat="1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49" fontId="28" fillId="6" borderId="23" xfId="0" applyNumberFormat="1" applyFont="1" applyFill="1" applyBorder="1" applyAlignment="1">
      <alignment vertical="center"/>
    </xf>
    <xf numFmtId="0" fontId="13" fillId="6" borderId="23" xfId="0" applyFont="1" applyFill="1" applyBorder="1" applyAlignment="1">
      <alignment vertical="center"/>
    </xf>
    <xf numFmtId="3" fontId="15" fillId="6" borderId="40" xfId="0" applyNumberFormat="1" applyFont="1" applyFill="1" applyBorder="1" applyAlignment="1">
      <alignment vertical="center"/>
    </xf>
    <xf numFmtId="0" fontId="15" fillId="6" borderId="23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3" fontId="28" fillId="6" borderId="45" xfId="0" applyNumberFormat="1" applyFont="1" applyFill="1" applyBorder="1" applyAlignment="1">
      <alignment vertical="center"/>
    </xf>
    <xf numFmtId="3" fontId="44" fillId="6" borderId="24" xfId="0" applyNumberFormat="1" applyFont="1" applyFill="1" applyBorder="1" applyAlignment="1">
      <alignment vertical="center"/>
    </xf>
    <xf numFmtId="3" fontId="44" fillId="6" borderId="5" xfId="0" applyNumberFormat="1" applyFont="1" applyFill="1" applyBorder="1" applyAlignment="1">
      <alignment vertical="center"/>
    </xf>
    <xf numFmtId="3" fontId="44" fillId="6" borderId="37" xfId="0" applyNumberFormat="1" applyFont="1" applyFill="1" applyBorder="1" applyAlignment="1">
      <alignment vertical="center"/>
    </xf>
    <xf numFmtId="0" fontId="37" fillId="6" borderId="48" xfId="0" applyFont="1" applyFill="1" applyBorder="1" applyAlignment="1">
      <alignment vertical="center"/>
    </xf>
    <xf numFmtId="49" fontId="2" fillId="6" borderId="48" xfId="0" applyNumberFormat="1" applyFont="1" applyFill="1" applyBorder="1" applyAlignment="1">
      <alignment vertical="center"/>
    </xf>
    <xf numFmtId="49" fontId="2" fillId="6" borderId="48" xfId="0" applyNumberFormat="1" applyFont="1" applyFill="1" applyBorder="1" applyAlignment="1">
      <alignment vertical="center" wrapText="1"/>
    </xf>
    <xf numFmtId="3" fontId="44" fillId="6" borderId="49" xfId="0" applyNumberFormat="1" applyFont="1" applyFill="1" applyBorder="1" applyAlignment="1">
      <alignment vertical="center"/>
    </xf>
    <xf numFmtId="3" fontId="44" fillId="6" borderId="50" xfId="0" applyNumberFormat="1" applyFont="1" applyFill="1" applyBorder="1" applyAlignment="1">
      <alignment vertical="center"/>
    </xf>
    <xf numFmtId="3" fontId="44" fillId="6" borderId="61" xfId="0" applyNumberFormat="1" applyFont="1" applyFill="1" applyBorder="1" applyAlignment="1">
      <alignment vertical="center"/>
    </xf>
    <xf numFmtId="3" fontId="44" fillId="6" borderId="51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49" fontId="8" fillId="5" borderId="6" xfId="0" applyNumberFormat="1" applyFont="1" applyFill="1" applyBorder="1" applyAlignment="1">
      <alignment vertical="center"/>
    </xf>
    <xf numFmtId="49" fontId="27" fillId="5" borderId="6" xfId="0" applyNumberFormat="1" applyFont="1" applyFill="1" applyBorder="1" applyAlignment="1">
      <alignment vertical="center"/>
    </xf>
    <xf numFmtId="49" fontId="9" fillId="5" borderId="0" xfId="0" applyNumberFormat="1" applyFont="1" applyFill="1" applyBorder="1" applyAlignment="1">
      <alignment vertical="center"/>
    </xf>
    <xf numFmtId="0" fontId="38" fillId="5" borderId="6" xfId="0" applyFont="1" applyFill="1" applyBorder="1" applyAlignment="1">
      <alignment vertical="center"/>
    </xf>
    <xf numFmtId="0" fontId="39" fillId="5" borderId="6" xfId="0" applyFont="1" applyFill="1" applyBorder="1" applyAlignment="1">
      <alignment vertical="center"/>
    </xf>
    <xf numFmtId="0" fontId="38" fillId="5" borderId="6" xfId="0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/>
    <xf numFmtId="49" fontId="9" fillId="5" borderId="6" xfId="0" applyNumberFormat="1" applyFont="1" applyFill="1" applyBorder="1" applyAlignment="1">
      <alignment vertical="center"/>
    </xf>
    <xf numFmtId="49" fontId="9" fillId="5" borderId="6" xfId="0" applyNumberFormat="1" applyFont="1" applyFill="1" applyBorder="1" applyAlignment="1"/>
    <xf numFmtId="49" fontId="8" fillId="5" borderId="6" xfId="0" applyNumberFormat="1" applyFont="1" applyFill="1" applyBorder="1" applyAlignment="1"/>
    <xf numFmtId="49" fontId="27" fillId="5" borderId="6" xfId="0" applyNumberFormat="1" applyFont="1" applyFill="1" applyBorder="1" applyAlignment="1"/>
    <xf numFmtId="49" fontId="17" fillId="5" borderId="6" xfId="0" applyNumberFormat="1" applyFont="1" applyFill="1" applyBorder="1" applyAlignment="1">
      <alignment vertical="center"/>
    </xf>
    <xf numFmtId="49" fontId="8" fillId="6" borderId="6" xfId="0" applyNumberFormat="1" applyFont="1" applyFill="1" applyBorder="1" applyAlignment="1">
      <alignment vertical="center"/>
    </xf>
    <xf numFmtId="49" fontId="8" fillId="6" borderId="37" xfId="0" applyNumberFormat="1" applyFont="1" applyFill="1" applyBorder="1" applyAlignment="1">
      <alignment vertical="center"/>
    </xf>
    <xf numFmtId="0" fontId="6" fillId="6" borderId="37" xfId="0" applyFont="1" applyFill="1" applyBorder="1" applyAlignment="1">
      <alignment vertical="center"/>
    </xf>
    <xf numFmtId="49" fontId="8" fillId="6" borderId="26" xfId="0" applyNumberFormat="1" applyFont="1" applyFill="1" applyBorder="1" applyAlignment="1">
      <alignment vertical="center"/>
    </xf>
    <xf numFmtId="3" fontId="13" fillId="6" borderId="24" xfId="0" applyNumberFormat="1" applyFont="1" applyFill="1" applyBorder="1" applyAlignment="1">
      <alignment vertical="center"/>
    </xf>
    <xf numFmtId="3" fontId="38" fillId="6" borderId="25" xfId="0" applyNumberFormat="1" applyFont="1" applyFill="1" applyBorder="1" applyAlignment="1">
      <alignment vertical="center"/>
    </xf>
    <xf numFmtId="3" fontId="38" fillId="6" borderId="26" xfId="0" applyNumberFormat="1" applyFont="1" applyFill="1" applyBorder="1" applyAlignment="1">
      <alignment vertical="center"/>
    </xf>
    <xf numFmtId="49" fontId="27" fillId="6" borderId="21" xfId="0" applyNumberFormat="1" applyFont="1" applyFill="1" applyBorder="1" applyAlignment="1">
      <alignment vertical="center"/>
    </xf>
    <xf numFmtId="49" fontId="27" fillId="6" borderId="18" xfId="0" applyNumberFormat="1" applyFont="1" applyFill="1" applyBorder="1" applyAlignment="1">
      <alignment vertical="center"/>
    </xf>
    <xf numFmtId="49" fontId="28" fillId="6" borderId="32" xfId="0" applyNumberFormat="1" applyFont="1" applyFill="1" applyBorder="1" applyAlignment="1">
      <alignment vertical="center"/>
    </xf>
    <xf numFmtId="0" fontId="28" fillId="6" borderId="32" xfId="0" applyFont="1" applyFill="1" applyBorder="1" applyAlignment="1">
      <alignment vertical="center"/>
    </xf>
    <xf numFmtId="3" fontId="40" fillId="6" borderId="62" xfId="0" applyNumberFormat="1" applyFont="1" applyFill="1" applyBorder="1" applyAlignment="1">
      <alignment vertical="center"/>
    </xf>
    <xf numFmtId="3" fontId="39" fillId="6" borderId="52" xfId="0" applyNumberFormat="1" applyFont="1" applyFill="1" applyBorder="1" applyAlignment="1">
      <alignment vertical="center"/>
    </xf>
    <xf numFmtId="49" fontId="2" fillId="4" borderId="6" xfId="0" applyNumberFormat="1" applyFont="1" applyFill="1" applyBorder="1" applyAlignment="1">
      <alignment vertical="center"/>
    </xf>
    <xf numFmtId="49" fontId="4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left" vertical="center"/>
    </xf>
    <xf numFmtId="49" fontId="2" fillId="4" borderId="36" xfId="0" applyNumberFormat="1" applyFont="1" applyFill="1" applyBorder="1" applyAlignment="1">
      <alignment vertical="center"/>
    </xf>
    <xf numFmtId="49" fontId="2" fillId="4" borderId="37" xfId="0" applyNumberFormat="1" applyFont="1" applyFill="1" applyBorder="1" applyAlignment="1">
      <alignment horizontal="left" vertical="center"/>
    </xf>
    <xf numFmtId="49" fontId="36" fillId="4" borderId="37" xfId="0" applyNumberFormat="1" applyFont="1" applyFill="1" applyBorder="1" applyAlignment="1">
      <alignment vertical="center"/>
    </xf>
    <xf numFmtId="49" fontId="2" fillId="4" borderId="37" xfId="0" applyNumberFormat="1" applyFont="1" applyFill="1" applyBorder="1" applyAlignment="1">
      <alignment vertical="center"/>
    </xf>
    <xf numFmtId="49" fontId="36" fillId="4" borderId="26" xfId="0" applyNumberFormat="1" applyFont="1" applyFill="1" applyBorder="1" applyAlignment="1">
      <alignment vertical="center"/>
    </xf>
    <xf numFmtId="3" fontId="42" fillId="4" borderId="24" xfId="1" applyNumberFormat="1" applyFont="1" applyFill="1" applyBorder="1" applyAlignment="1">
      <alignment horizontal="right" vertical="center"/>
    </xf>
    <xf numFmtId="3" fontId="43" fillId="4" borderId="5" xfId="0" applyNumberFormat="1" applyFont="1" applyFill="1" applyBorder="1" applyAlignment="1">
      <alignment vertical="center"/>
    </xf>
    <xf numFmtId="3" fontId="43" fillId="4" borderId="37" xfId="0" applyNumberFormat="1" applyFont="1" applyFill="1" applyBorder="1" applyAlignment="1">
      <alignment vertical="center"/>
    </xf>
    <xf numFmtId="3" fontId="44" fillId="4" borderId="5" xfId="1" applyNumberFormat="1" applyFont="1" applyFill="1" applyBorder="1" applyAlignment="1">
      <alignment horizontal="right" vertical="center"/>
    </xf>
    <xf numFmtId="3" fontId="44" fillId="4" borderId="24" xfId="0" applyNumberFormat="1" applyFont="1" applyFill="1" applyBorder="1" applyAlignment="1">
      <alignment vertical="center"/>
    </xf>
    <xf numFmtId="3" fontId="44" fillId="4" borderId="5" xfId="0" applyNumberFormat="1" applyFont="1" applyFill="1" applyBorder="1" applyAlignment="1">
      <alignment vertical="center"/>
    </xf>
    <xf numFmtId="3" fontId="44" fillId="4" borderId="37" xfId="0" applyNumberFormat="1" applyFont="1" applyFill="1" applyBorder="1" applyAlignment="1">
      <alignment vertical="center"/>
    </xf>
    <xf numFmtId="49" fontId="2" fillId="4" borderId="47" xfId="0" applyNumberFormat="1" applyFont="1" applyFill="1" applyBorder="1" applyAlignment="1">
      <alignment vertical="center"/>
    </xf>
    <xf numFmtId="0" fontId="37" fillId="4" borderId="48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 wrapText="1"/>
    </xf>
    <xf numFmtId="3" fontId="44" fillId="4" borderId="49" xfId="0" applyNumberFormat="1" applyFont="1" applyFill="1" applyBorder="1" applyAlignment="1">
      <alignment vertical="center"/>
    </xf>
    <xf numFmtId="3" fontId="44" fillId="4" borderId="50" xfId="0" applyNumberFormat="1" applyFont="1" applyFill="1" applyBorder="1" applyAlignment="1">
      <alignment vertical="center"/>
    </xf>
    <xf numFmtId="3" fontId="44" fillId="4" borderId="61" xfId="0" applyNumberFormat="1" applyFont="1" applyFill="1" applyBorder="1" applyAlignment="1">
      <alignment vertical="center"/>
    </xf>
    <xf numFmtId="3" fontId="44" fillId="4" borderId="51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37" fillId="3" borderId="13" xfId="0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5" fillId="2" borderId="9" xfId="0" applyNumberFormat="1" applyFont="1" applyFill="1" applyBorder="1" applyAlignment="1">
      <alignment horizontal="center" wrapText="1"/>
    </xf>
    <xf numFmtId="0" fontId="39" fillId="2" borderId="14" xfId="0" applyFont="1" applyFill="1" applyBorder="1" applyAlignment="1">
      <alignment horizontal="center" wrapText="1"/>
    </xf>
    <xf numFmtId="3" fontId="43" fillId="3" borderId="10" xfId="0" applyNumberFormat="1" applyFont="1" applyFill="1" applyBorder="1" applyAlignment="1">
      <alignment horizontal="center" vertical="center" wrapText="1"/>
    </xf>
    <xf numFmtId="3" fontId="43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5" fillId="0" borderId="0" xfId="0" applyFont="1" applyAlignment="1">
      <alignment wrapText="1"/>
    </xf>
    <xf numFmtId="3" fontId="24" fillId="5" borderId="39" xfId="0" applyNumberFormat="1" applyFont="1" applyFill="1" applyBorder="1" applyAlignment="1">
      <alignment horizontal="right" vertical="center"/>
    </xf>
    <xf numFmtId="0" fontId="0" fillId="5" borderId="0" xfId="0" applyFill="1"/>
    <xf numFmtId="0" fontId="13" fillId="5" borderId="5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endray/Library/Containers/com.apple.mail/Data/Library/Mail%20Downloads/285BCA88-4973-452C-BF83-8D488FCCD576/Personnel%20Benefit%20Calculation%20and%20Salary%20Estimate%20-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Total Compensation"/>
      <sheetName val="Compensation 2018"/>
      <sheetName val="Benefits 2018"/>
      <sheetName val="Benefits 2017"/>
      <sheetName val="Compensation 2017"/>
      <sheetName val="UCC Budget Calc 2019"/>
      <sheetName val="Compensation 2019"/>
      <sheetName val="Benefits 2019"/>
      <sheetName val="Calc Taxable Benefits"/>
      <sheetName val="2019 Individual Ho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6">
          <cell r="L36">
            <v>226699.91609572066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5"/>
  <sheetViews>
    <sheetView zoomScaleNormal="100" workbookViewId="0">
      <pane ySplit="3" topLeftCell="A68" activePane="bottomLeft" state="frozen"/>
      <selection pane="bottomLeft" activeCell="I101" sqref="I101"/>
    </sheetView>
  </sheetViews>
  <sheetFormatPr defaultColWidth="8.85546875" defaultRowHeight="15" x14ac:dyDescent="0.25"/>
  <cols>
    <col min="1" max="1" width="3.7109375" style="29" customWidth="1"/>
    <col min="2" max="2" width="4.7109375" style="29" customWidth="1"/>
    <col min="3" max="3" width="5" style="29" customWidth="1"/>
    <col min="4" max="4" width="6.140625" style="29" customWidth="1"/>
    <col min="5" max="5" width="36.28515625" style="29" customWidth="1"/>
    <col min="6" max="6" width="3" style="29" hidden="1" customWidth="1"/>
    <col min="7" max="7" width="16.28515625" style="36" customWidth="1"/>
    <col min="8" max="8" width="16.42578125" style="36" customWidth="1"/>
    <col min="9" max="9" width="19.85546875" style="36" customWidth="1"/>
    <col min="10" max="10" width="6.7109375" customWidth="1"/>
    <col min="11" max="11" width="9.140625" customWidth="1"/>
    <col min="12" max="12" width="9.85546875" customWidth="1"/>
  </cols>
  <sheetData>
    <row r="1" spans="1:11" ht="17.25" thickTop="1" thickBot="1" x14ac:dyDescent="0.3">
      <c r="A1" s="520" t="s">
        <v>148</v>
      </c>
      <c r="B1" s="521"/>
      <c r="C1" s="521"/>
      <c r="D1" s="521"/>
      <c r="E1" s="522"/>
      <c r="F1" s="26">
        <v>2019</v>
      </c>
      <c r="G1" s="89">
        <v>2019</v>
      </c>
      <c r="H1" s="89">
        <v>2019</v>
      </c>
      <c r="I1" s="89">
        <v>2020</v>
      </c>
    </row>
    <row r="2" spans="1:11" ht="15.75" x14ac:dyDescent="0.25">
      <c r="A2" s="523"/>
      <c r="B2" s="524"/>
      <c r="C2" s="524"/>
      <c r="D2" s="524"/>
      <c r="E2" s="525"/>
      <c r="F2" s="531" t="s">
        <v>0</v>
      </c>
      <c r="G2" s="90" t="s">
        <v>2</v>
      </c>
      <c r="H2" s="90" t="s">
        <v>1</v>
      </c>
      <c r="I2" s="533" t="s">
        <v>0</v>
      </c>
    </row>
    <row r="3" spans="1:11" ht="16.5" thickBot="1" x14ac:dyDescent="0.3">
      <c r="A3" s="526"/>
      <c r="B3" s="527"/>
      <c r="C3" s="527"/>
      <c r="D3" s="527"/>
      <c r="E3" s="528"/>
      <c r="F3" s="532"/>
      <c r="G3" s="91" t="s">
        <v>147</v>
      </c>
      <c r="H3" s="91" t="s">
        <v>3</v>
      </c>
      <c r="I3" s="534"/>
    </row>
    <row r="4" spans="1:11" s="1" customFormat="1" ht="24.95" customHeight="1" thickTop="1" x14ac:dyDescent="0.25">
      <c r="A4" s="495" t="s">
        <v>4</v>
      </c>
      <c r="B4" s="496"/>
      <c r="C4" s="497"/>
      <c r="D4" s="496"/>
      <c r="E4" s="496"/>
      <c r="F4" s="122"/>
      <c r="G4" s="123"/>
      <c r="H4" s="123"/>
      <c r="I4" s="123"/>
    </row>
    <row r="5" spans="1:11" s="1" customFormat="1" x14ac:dyDescent="0.25">
      <c r="A5" s="469"/>
      <c r="B5" s="93" t="s">
        <v>5</v>
      </c>
      <c r="C5" s="93"/>
      <c r="D5" s="93"/>
      <c r="E5" s="93"/>
      <c r="F5" s="124"/>
      <c r="G5" s="96"/>
      <c r="H5" s="96"/>
      <c r="I5" s="96"/>
    </row>
    <row r="6" spans="1:11" s="1" customFormat="1" x14ac:dyDescent="0.25">
      <c r="A6" s="469"/>
      <c r="B6" s="97"/>
      <c r="C6" s="125" t="s">
        <v>6</v>
      </c>
      <c r="D6" s="93"/>
      <c r="E6" s="93"/>
      <c r="F6" s="95">
        <v>93000</v>
      </c>
      <c r="G6" s="102">
        <v>93000</v>
      </c>
      <c r="H6" s="102">
        <v>97660</v>
      </c>
      <c r="I6" s="102">
        <v>94000</v>
      </c>
    </row>
    <row r="7" spans="1:11" s="1" customFormat="1" x14ac:dyDescent="0.25">
      <c r="A7" s="469"/>
      <c r="B7" s="97"/>
      <c r="C7" s="126" t="s">
        <v>7</v>
      </c>
      <c r="D7" s="93"/>
      <c r="E7" s="93"/>
      <c r="F7" s="95">
        <v>34000</v>
      </c>
      <c r="G7" s="102">
        <v>34000</v>
      </c>
      <c r="H7" s="102">
        <v>46501</v>
      </c>
      <c r="I7" s="102">
        <v>38000</v>
      </c>
    </row>
    <row r="8" spans="1:11" s="1" customFormat="1" ht="15.75" thickBot="1" x14ac:dyDescent="0.3">
      <c r="A8" s="469"/>
      <c r="B8" s="97"/>
      <c r="C8" s="127" t="s">
        <v>8</v>
      </c>
      <c r="D8" s="97"/>
      <c r="E8" s="97"/>
      <c r="F8" s="128"/>
      <c r="G8" s="129"/>
      <c r="H8" s="129">
        <v>2965</v>
      </c>
      <c r="I8" s="129">
        <v>3000</v>
      </c>
    </row>
    <row r="9" spans="1:11" s="2" customFormat="1" ht="18.95" customHeight="1" thickBot="1" x14ac:dyDescent="0.3">
      <c r="A9" s="482"/>
      <c r="B9" s="483" t="s">
        <v>9</v>
      </c>
      <c r="C9" s="484"/>
      <c r="D9" s="483"/>
      <c r="E9" s="485"/>
      <c r="F9" s="486">
        <f>SUM(F6:F7)</f>
        <v>127000</v>
      </c>
      <c r="G9" s="487">
        <v>127000</v>
      </c>
      <c r="H9" s="488">
        <f>SUM(H6:H8)</f>
        <v>147126</v>
      </c>
      <c r="I9" s="364">
        <f>I6+I7+I8</f>
        <v>135000</v>
      </c>
    </row>
    <row r="10" spans="1:11" s="1" customFormat="1" x14ac:dyDescent="0.25">
      <c r="A10" s="469"/>
      <c r="B10" s="93" t="s">
        <v>10</v>
      </c>
      <c r="C10" s="100"/>
      <c r="D10" s="94"/>
      <c r="E10" s="94"/>
      <c r="F10" s="110"/>
      <c r="G10" s="111"/>
      <c r="H10" s="111"/>
      <c r="I10" s="111"/>
      <c r="K10" s="52"/>
    </row>
    <row r="11" spans="1:11" s="1" customFormat="1" x14ac:dyDescent="0.25">
      <c r="A11" s="469"/>
      <c r="B11" s="97"/>
      <c r="C11" s="93" t="s">
        <v>11</v>
      </c>
      <c r="D11" s="94"/>
      <c r="E11" s="94"/>
      <c r="F11" s="95"/>
      <c r="G11" s="96"/>
      <c r="H11" s="96"/>
      <c r="I11" s="96"/>
    </row>
    <row r="12" spans="1:11" s="1" customFormat="1" x14ac:dyDescent="0.25">
      <c r="A12" s="469"/>
      <c r="B12" s="97"/>
      <c r="C12" s="97"/>
      <c r="D12" s="98" t="s">
        <v>84</v>
      </c>
      <c r="E12" s="99"/>
      <c r="F12" s="95"/>
      <c r="G12" s="96"/>
      <c r="H12" s="96"/>
      <c r="I12" s="96"/>
    </row>
    <row r="13" spans="1:11" s="1" customFormat="1" x14ac:dyDescent="0.25">
      <c r="A13" s="469"/>
      <c r="B13" s="97"/>
      <c r="C13" s="97"/>
      <c r="D13" s="100"/>
      <c r="E13" s="101" t="s">
        <v>86</v>
      </c>
      <c r="F13" s="95">
        <v>10000</v>
      </c>
      <c r="G13" s="102">
        <v>10000</v>
      </c>
      <c r="H13" s="102">
        <v>11926</v>
      </c>
      <c r="I13" s="102">
        <v>10000</v>
      </c>
    </row>
    <row r="14" spans="1:11" s="1" customFormat="1" x14ac:dyDescent="0.25">
      <c r="A14" s="469"/>
      <c r="B14" s="97"/>
      <c r="C14" s="97"/>
      <c r="D14" s="100"/>
      <c r="E14" s="101" t="s">
        <v>85</v>
      </c>
      <c r="F14" s="103">
        <v>-4500</v>
      </c>
      <c r="G14" s="104">
        <v>-4500</v>
      </c>
      <c r="H14" s="104">
        <v>-5590</v>
      </c>
      <c r="I14" s="104">
        <v>-4500</v>
      </c>
    </row>
    <row r="15" spans="1:11" s="1" customFormat="1" x14ac:dyDescent="0.25">
      <c r="A15" s="469"/>
      <c r="B15" s="97"/>
      <c r="C15" s="97"/>
      <c r="D15" s="342" t="s">
        <v>114</v>
      </c>
      <c r="E15" s="343"/>
      <c r="F15" s="344">
        <f>SUM(F13:F14)</f>
        <v>5500</v>
      </c>
      <c r="G15" s="345">
        <v>5500</v>
      </c>
      <c r="H15" s="345">
        <f>SUM(H13:H14)</f>
        <v>6336</v>
      </c>
      <c r="I15" s="345">
        <f>I13+I14</f>
        <v>5500</v>
      </c>
    </row>
    <row r="16" spans="1:11" s="1" customFormat="1" x14ac:dyDescent="0.25">
      <c r="A16" s="469"/>
      <c r="B16" s="97"/>
      <c r="C16" s="108"/>
      <c r="D16" s="100" t="s">
        <v>83</v>
      </c>
      <c r="E16" s="109"/>
      <c r="F16" s="110"/>
      <c r="G16" s="111"/>
      <c r="H16" s="111"/>
      <c r="I16" s="111"/>
    </row>
    <row r="17" spans="1:11" s="1" customFormat="1" x14ac:dyDescent="0.25">
      <c r="A17" s="469"/>
      <c r="B17" s="97"/>
      <c r="C17" s="97"/>
      <c r="D17" s="112"/>
      <c r="E17" s="101" t="s">
        <v>87</v>
      </c>
      <c r="F17" s="95">
        <v>3500</v>
      </c>
      <c r="G17" s="102">
        <v>3500</v>
      </c>
      <c r="H17" s="102">
        <v>3640</v>
      </c>
      <c r="I17" s="102">
        <v>3200</v>
      </c>
    </row>
    <row r="18" spans="1:11" s="1" customFormat="1" x14ac:dyDescent="0.25">
      <c r="A18" s="469"/>
      <c r="B18" s="97"/>
      <c r="C18" s="97"/>
      <c r="D18" s="112"/>
      <c r="E18" s="101" t="s">
        <v>88</v>
      </c>
      <c r="F18" s="95">
        <v>4500</v>
      </c>
      <c r="G18" s="102">
        <v>4500</v>
      </c>
      <c r="H18" s="102">
        <v>2400</v>
      </c>
      <c r="I18" s="102">
        <v>5000</v>
      </c>
    </row>
    <row r="19" spans="1:11" s="1" customFormat="1" x14ac:dyDescent="0.25">
      <c r="A19" s="469"/>
      <c r="B19" s="97"/>
      <c r="C19" s="97"/>
      <c r="D19" s="112"/>
      <c r="E19" s="113" t="s">
        <v>12</v>
      </c>
      <c r="F19" s="95">
        <v>300</v>
      </c>
      <c r="G19" s="102">
        <v>300</v>
      </c>
      <c r="H19" s="102">
        <v>165</v>
      </c>
      <c r="I19" s="102">
        <v>200</v>
      </c>
    </row>
    <row r="20" spans="1:11" s="1" customFormat="1" x14ac:dyDescent="0.25">
      <c r="A20" s="469"/>
      <c r="B20" s="97"/>
      <c r="C20" s="97"/>
      <c r="D20" s="112"/>
      <c r="E20" s="101" t="s">
        <v>89</v>
      </c>
      <c r="F20" s="95">
        <v>16000</v>
      </c>
      <c r="G20" s="102">
        <v>16000</v>
      </c>
      <c r="H20" s="102">
        <v>14660</v>
      </c>
      <c r="I20" s="102">
        <v>15000</v>
      </c>
    </row>
    <row r="21" spans="1:11" s="1" customFormat="1" x14ac:dyDescent="0.25">
      <c r="A21" s="469"/>
      <c r="B21" s="97"/>
      <c r="C21" s="97"/>
      <c r="D21" s="112"/>
      <c r="E21" s="101" t="s">
        <v>90</v>
      </c>
      <c r="F21" s="95">
        <v>4400</v>
      </c>
      <c r="G21" s="102">
        <v>4400</v>
      </c>
      <c r="H21" s="102">
        <v>4325</v>
      </c>
      <c r="I21" s="114">
        <v>4000</v>
      </c>
    </row>
    <row r="22" spans="1:11" s="1" customFormat="1" x14ac:dyDescent="0.25">
      <c r="A22" s="469"/>
      <c r="B22" s="97"/>
      <c r="C22" s="97"/>
      <c r="D22" s="112"/>
      <c r="E22" s="101" t="s">
        <v>91</v>
      </c>
      <c r="F22" s="95">
        <v>450</v>
      </c>
      <c r="G22" s="102">
        <v>450</v>
      </c>
      <c r="H22" s="102">
        <v>270</v>
      </c>
      <c r="I22" s="114">
        <v>300</v>
      </c>
    </row>
    <row r="23" spans="1:11" s="1" customFormat="1" x14ac:dyDescent="0.25">
      <c r="A23" s="469"/>
      <c r="B23" s="97"/>
      <c r="C23" s="97"/>
      <c r="D23" s="112"/>
      <c r="E23" s="101" t="s">
        <v>13</v>
      </c>
      <c r="F23" s="95">
        <v>650</v>
      </c>
      <c r="G23" s="102">
        <v>650</v>
      </c>
      <c r="H23" s="102">
        <v>650</v>
      </c>
      <c r="I23" s="114">
        <v>650</v>
      </c>
    </row>
    <row r="24" spans="1:11" s="1" customFormat="1" x14ac:dyDescent="0.25">
      <c r="A24" s="469"/>
      <c r="B24" s="97"/>
      <c r="C24" s="97"/>
      <c r="D24" s="112"/>
      <c r="E24" s="101" t="s">
        <v>92</v>
      </c>
      <c r="F24" s="95">
        <v>1000</v>
      </c>
      <c r="G24" s="102">
        <v>1000</v>
      </c>
      <c r="H24" s="102">
        <v>1603</v>
      </c>
      <c r="I24" s="114">
        <v>600</v>
      </c>
    </row>
    <row r="25" spans="1:11" s="1" customFormat="1" x14ac:dyDescent="0.25">
      <c r="A25" s="469"/>
      <c r="B25" s="97"/>
      <c r="C25" s="97"/>
      <c r="D25" s="112"/>
      <c r="E25" s="101" t="s">
        <v>93</v>
      </c>
      <c r="F25" s="95">
        <v>900</v>
      </c>
      <c r="G25" s="102">
        <v>900</v>
      </c>
      <c r="H25" s="102">
        <v>900</v>
      </c>
      <c r="I25" s="114">
        <v>900</v>
      </c>
    </row>
    <row r="26" spans="1:11" s="1" customFormat="1" x14ac:dyDescent="0.25">
      <c r="A26" s="469"/>
      <c r="B26" s="97"/>
      <c r="C26" s="97"/>
      <c r="D26" s="112"/>
      <c r="E26" s="101" t="s">
        <v>94</v>
      </c>
      <c r="F26" s="95"/>
      <c r="G26" s="102"/>
      <c r="H26" s="102">
        <v>2333</v>
      </c>
      <c r="I26" s="114">
        <v>0</v>
      </c>
    </row>
    <row r="27" spans="1:11" s="1" customFormat="1" ht="15.75" thickBot="1" x14ac:dyDescent="0.3">
      <c r="A27" s="469"/>
      <c r="B27" s="97"/>
      <c r="C27" s="97"/>
      <c r="D27" s="112"/>
      <c r="E27" s="101" t="s">
        <v>95</v>
      </c>
      <c r="F27" s="115"/>
      <c r="G27" s="104"/>
      <c r="H27" s="104">
        <v>0</v>
      </c>
      <c r="I27" s="116">
        <v>0</v>
      </c>
    </row>
    <row r="28" spans="1:11" s="2" customFormat="1" ht="15.75" thickBot="1" x14ac:dyDescent="0.3">
      <c r="A28" s="470"/>
      <c r="B28" s="97"/>
      <c r="C28" s="108"/>
      <c r="D28" s="355" t="s">
        <v>14</v>
      </c>
      <c r="E28" s="356"/>
      <c r="F28" s="357">
        <f>SUM(F17:F27)</f>
        <v>31700</v>
      </c>
      <c r="G28" s="358">
        <v>31700</v>
      </c>
      <c r="H28" s="358">
        <f>SUM(H17:H27)</f>
        <v>30946</v>
      </c>
      <c r="I28" s="359">
        <f>SUM(I17:I27)</f>
        <v>29850</v>
      </c>
    </row>
    <row r="29" spans="1:11" s="48" customFormat="1" ht="18" customHeight="1" thickBot="1" x14ac:dyDescent="0.3">
      <c r="A29" s="471"/>
      <c r="B29" s="136"/>
      <c r="C29" s="360" t="s">
        <v>128</v>
      </c>
      <c r="D29" s="361"/>
      <c r="E29" s="361"/>
      <c r="F29" s="362"/>
      <c r="G29" s="363"/>
      <c r="H29" s="364">
        <f>H15+H28</f>
        <v>37282</v>
      </c>
      <c r="I29" s="365">
        <f>I15+I28</f>
        <v>35350</v>
      </c>
    </row>
    <row r="30" spans="1:11" s="1" customFormat="1" x14ac:dyDescent="0.25">
      <c r="A30" s="469"/>
      <c r="B30" s="97"/>
      <c r="C30" s="489" t="s">
        <v>144</v>
      </c>
      <c r="D30" s="373"/>
      <c r="E30" s="337"/>
      <c r="F30" s="128"/>
      <c r="G30" s="123"/>
      <c r="H30" s="123"/>
      <c r="I30" s="139"/>
    </row>
    <row r="31" spans="1:11" s="1" customFormat="1" x14ac:dyDescent="0.25">
      <c r="A31" s="469"/>
      <c r="B31" s="97"/>
      <c r="C31" s="140"/>
      <c r="D31" s="141" t="s">
        <v>18</v>
      </c>
      <c r="E31" s="105"/>
      <c r="F31" s="142"/>
      <c r="G31" s="143"/>
      <c r="H31" s="143"/>
      <c r="I31" s="144">
        <v>5000</v>
      </c>
    </row>
    <row r="32" spans="1:11" s="2" customFormat="1" ht="12.75" x14ac:dyDescent="0.25">
      <c r="A32" s="470"/>
      <c r="B32" s="97"/>
      <c r="C32" s="145"/>
      <c r="D32" s="105" t="s">
        <v>15</v>
      </c>
      <c r="E32" s="105"/>
      <c r="F32" s="146">
        <v>500</v>
      </c>
      <c r="G32" s="143">
        <v>500</v>
      </c>
      <c r="H32" s="143">
        <v>966</v>
      </c>
      <c r="I32" s="144">
        <v>500</v>
      </c>
      <c r="K32" s="49"/>
    </row>
    <row r="33" spans="1:16" s="1" customFormat="1" x14ac:dyDescent="0.25">
      <c r="A33" s="469"/>
      <c r="B33" s="97"/>
      <c r="C33" s="140"/>
      <c r="D33" s="138" t="s">
        <v>132</v>
      </c>
      <c r="E33" s="94"/>
      <c r="F33" s="110"/>
      <c r="G33" s="111"/>
      <c r="H33" s="111"/>
      <c r="I33" s="147"/>
    </row>
    <row r="34" spans="1:16" s="1" customFormat="1" x14ac:dyDescent="0.25">
      <c r="A34" s="469"/>
      <c r="B34" s="97"/>
      <c r="C34" s="97"/>
      <c r="D34" s="126"/>
      <c r="E34" s="148" t="s">
        <v>133</v>
      </c>
      <c r="F34" s="110">
        <v>4000</v>
      </c>
      <c r="G34" s="149">
        <v>4000</v>
      </c>
      <c r="H34" s="149">
        <v>5818</v>
      </c>
      <c r="I34" s="150">
        <v>5000</v>
      </c>
    </row>
    <row r="35" spans="1:16" s="1" customFormat="1" x14ac:dyDescent="0.25">
      <c r="A35" s="469"/>
      <c r="B35" s="97"/>
      <c r="C35" s="97"/>
      <c r="D35" s="151"/>
      <c r="E35" s="152" t="s">
        <v>134</v>
      </c>
      <c r="F35" s="103">
        <v>-500</v>
      </c>
      <c r="G35" s="104">
        <v>-500</v>
      </c>
      <c r="H35" s="104">
        <v>-369</v>
      </c>
      <c r="I35" s="116">
        <v>-300</v>
      </c>
    </row>
    <row r="36" spans="1:16" s="1" customFormat="1" x14ac:dyDescent="0.25">
      <c r="A36" s="469"/>
      <c r="B36" s="97"/>
      <c r="C36" s="97"/>
      <c r="D36" s="472"/>
      <c r="E36" s="472" t="s">
        <v>149</v>
      </c>
      <c r="F36" s="128"/>
      <c r="G36" s="161"/>
      <c r="H36" s="161"/>
      <c r="I36" s="316">
        <v>-1000</v>
      </c>
    </row>
    <row r="37" spans="1:16" s="50" customFormat="1" ht="12.75" x14ac:dyDescent="0.25">
      <c r="A37" s="470"/>
      <c r="B37" s="97"/>
      <c r="C37" s="97"/>
      <c r="D37" s="105" t="s">
        <v>115</v>
      </c>
      <c r="E37" s="105"/>
      <c r="F37" s="142">
        <f>SUM(F34:F35)</f>
        <v>3500</v>
      </c>
      <c r="G37" s="143">
        <v>3500</v>
      </c>
      <c r="H37" s="143">
        <f>SUM(H34:H36)</f>
        <v>5449</v>
      </c>
      <c r="I37" s="144">
        <f>I34+I35+I36</f>
        <v>3700</v>
      </c>
    </row>
    <row r="38" spans="1:16" s="50" customFormat="1" ht="12.75" x14ac:dyDescent="0.25">
      <c r="A38" s="470"/>
      <c r="B38" s="97"/>
      <c r="C38" s="97"/>
      <c r="D38" s="153" t="s">
        <v>135</v>
      </c>
      <c r="E38" s="154"/>
      <c r="F38" s="155"/>
      <c r="G38" s="156"/>
      <c r="H38" s="156"/>
      <c r="I38" s="157"/>
    </row>
    <row r="39" spans="1:16" s="1" customFormat="1" x14ac:dyDescent="0.25">
      <c r="A39" s="469"/>
      <c r="B39" s="97"/>
      <c r="C39" s="97"/>
      <c r="D39" s="158"/>
      <c r="E39" s="159" t="s">
        <v>133</v>
      </c>
      <c r="F39" s="110">
        <v>2900</v>
      </c>
      <c r="G39" s="149">
        <v>2900</v>
      </c>
      <c r="H39" s="149">
        <v>4190</v>
      </c>
      <c r="I39" s="147"/>
    </row>
    <row r="40" spans="1:16" s="1" customFormat="1" x14ac:dyDescent="0.25">
      <c r="A40" s="469"/>
      <c r="B40" s="97"/>
      <c r="C40" s="97"/>
      <c r="D40" s="158"/>
      <c r="E40" s="160" t="s">
        <v>134</v>
      </c>
      <c r="F40" s="128"/>
      <c r="G40" s="161"/>
      <c r="H40" s="161">
        <v>-3565</v>
      </c>
      <c r="I40" s="139"/>
    </row>
    <row r="41" spans="1:16" s="50" customFormat="1" ht="12.75" x14ac:dyDescent="0.25">
      <c r="A41" s="470"/>
      <c r="B41" s="97"/>
      <c r="C41" s="97"/>
      <c r="D41" s="162" t="s">
        <v>124</v>
      </c>
      <c r="E41" s="162"/>
      <c r="F41" s="142"/>
      <c r="G41" s="143">
        <f>SUM(G39:G40)</f>
        <v>2900</v>
      </c>
      <c r="H41" s="143">
        <f>SUM(H39:H40)</f>
        <v>625</v>
      </c>
      <c r="I41" s="144">
        <v>0</v>
      </c>
    </row>
    <row r="42" spans="1:16" s="52" customFormat="1" x14ac:dyDescent="0.25">
      <c r="A42" s="469"/>
      <c r="B42" s="97"/>
      <c r="C42" s="138"/>
      <c r="D42" s="163" t="s">
        <v>96</v>
      </c>
      <c r="E42" s="163"/>
      <c r="F42" s="128"/>
      <c r="G42" s="164"/>
      <c r="H42" s="164"/>
      <c r="I42" s="165"/>
      <c r="J42" s="53"/>
    </row>
    <row r="43" spans="1:16" s="50" customFormat="1" ht="12.75" x14ac:dyDescent="0.25">
      <c r="A43" s="470"/>
      <c r="B43" s="97"/>
      <c r="C43" s="342" t="s">
        <v>143</v>
      </c>
      <c r="D43" s="396"/>
      <c r="E43" s="397"/>
      <c r="F43" s="383"/>
      <c r="G43" s="369">
        <f>G37+G51+G52+G41</f>
        <v>6400</v>
      </c>
      <c r="H43" s="369">
        <f>H31+H32+H37+H41+H42</f>
        <v>7040</v>
      </c>
      <c r="I43" s="370">
        <f>I31+I32+I37+I51+I52+I41+I42</f>
        <v>9200</v>
      </c>
    </row>
    <row r="44" spans="1:16" s="1" customFormat="1" x14ac:dyDescent="0.25">
      <c r="A44" s="469"/>
      <c r="B44" s="97"/>
      <c r="C44" s="163" t="s">
        <v>140</v>
      </c>
      <c r="D44" s="166"/>
      <c r="E44" s="163"/>
      <c r="F44" s="110"/>
      <c r="G44" s="167"/>
      <c r="H44" s="167"/>
      <c r="I44" s="168"/>
      <c r="J44" s="54"/>
      <c r="K44" s="55"/>
      <c r="L44" s="55"/>
      <c r="M44" s="55"/>
      <c r="N44" s="55"/>
      <c r="O44" s="55"/>
      <c r="P44" s="55"/>
    </row>
    <row r="45" spans="1:16" s="1" customFormat="1" x14ac:dyDescent="0.25">
      <c r="A45" s="469"/>
      <c r="B45" s="97"/>
      <c r="C45" s="163"/>
      <c r="D45" s="160" t="s">
        <v>16</v>
      </c>
      <c r="E45" s="163"/>
      <c r="F45" s="95"/>
      <c r="G45" s="96"/>
      <c r="H45" s="96"/>
      <c r="I45" s="96">
        <v>1000</v>
      </c>
    </row>
    <row r="46" spans="1:16" s="1" customFormat="1" x14ac:dyDescent="0.25">
      <c r="A46" s="469"/>
      <c r="B46" s="97"/>
      <c r="C46" s="163"/>
      <c r="D46" s="169" t="s">
        <v>17</v>
      </c>
      <c r="E46" s="163"/>
      <c r="F46" s="95"/>
      <c r="G46" s="96"/>
      <c r="H46" s="96"/>
      <c r="I46" s="96">
        <v>1500</v>
      </c>
    </row>
    <row r="47" spans="1:16" s="1" customFormat="1" x14ac:dyDescent="0.25">
      <c r="A47" s="469"/>
      <c r="B47" s="97"/>
      <c r="C47" s="163"/>
      <c r="D47" s="170" t="s">
        <v>47</v>
      </c>
      <c r="E47" s="163"/>
      <c r="F47" s="95"/>
      <c r="G47" s="96"/>
      <c r="H47" s="96"/>
      <c r="I47" s="96">
        <v>5000</v>
      </c>
    </row>
    <row r="48" spans="1:16" s="1" customFormat="1" x14ac:dyDescent="0.25">
      <c r="A48" s="469"/>
      <c r="B48" s="97"/>
      <c r="C48" s="163"/>
      <c r="D48" s="170" t="s">
        <v>119</v>
      </c>
      <c r="E48" s="163"/>
      <c r="F48" s="95"/>
      <c r="G48" s="96"/>
      <c r="H48" s="96">
        <v>2488</v>
      </c>
      <c r="I48" s="96">
        <v>4000</v>
      </c>
      <c r="J48" s="529"/>
      <c r="K48" s="530"/>
      <c r="L48" s="530"/>
      <c r="M48" s="530"/>
      <c r="N48" s="530"/>
      <c r="O48" s="530"/>
    </row>
    <row r="49" spans="1:21" s="1" customFormat="1" x14ac:dyDescent="0.25">
      <c r="A49" s="469"/>
      <c r="B49" s="97"/>
      <c r="C49" s="163"/>
      <c r="D49" s="170" t="s">
        <v>118</v>
      </c>
      <c r="E49" s="163"/>
      <c r="F49" s="95"/>
      <c r="G49" s="96"/>
      <c r="H49" s="96"/>
      <c r="I49" s="96">
        <v>300</v>
      </c>
      <c r="J49" s="529"/>
      <c r="K49" s="530"/>
      <c r="L49" s="530"/>
      <c r="M49" s="530"/>
      <c r="N49" s="530"/>
      <c r="O49" s="530"/>
    </row>
    <row r="50" spans="1:21" s="1" customFormat="1" x14ac:dyDescent="0.25">
      <c r="A50" s="469"/>
      <c r="B50" s="97"/>
      <c r="C50" s="163"/>
      <c r="D50" s="170" t="s">
        <v>19</v>
      </c>
      <c r="E50" s="163"/>
      <c r="F50" s="103"/>
      <c r="G50" s="171"/>
      <c r="H50" s="171"/>
      <c r="I50" s="171">
        <v>500</v>
      </c>
      <c r="K50" s="56"/>
    </row>
    <row r="51" spans="1:21" s="50" customFormat="1" ht="12.75" x14ac:dyDescent="0.25">
      <c r="A51" s="470"/>
      <c r="B51" s="97"/>
      <c r="C51" s="163"/>
      <c r="D51" s="172" t="s">
        <v>127</v>
      </c>
      <c r="E51" s="162"/>
      <c r="F51" s="142"/>
      <c r="G51" s="143"/>
      <c r="H51" s="143">
        <v>589</v>
      </c>
      <c r="I51" s="144"/>
    </row>
    <row r="52" spans="1:21" s="50" customFormat="1" ht="12.75" x14ac:dyDescent="0.25">
      <c r="A52" s="470"/>
      <c r="B52" s="97"/>
      <c r="C52" s="163"/>
      <c r="D52" s="172" t="s">
        <v>126</v>
      </c>
      <c r="E52" s="162"/>
      <c r="F52" s="142"/>
      <c r="G52" s="143"/>
      <c r="H52" s="143">
        <v>1234</v>
      </c>
      <c r="I52" s="144"/>
    </row>
    <row r="53" spans="1:21" s="1" customFormat="1" ht="15.75" thickBot="1" x14ac:dyDescent="0.3">
      <c r="A53" s="469"/>
      <c r="B53" s="97"/>
      <c r="C53" s="392" t="s">
        <v>20</v>
      </c>
      <c r="D53" s="402"/>
      <c r="E53" s="392"/>
      <c r="F53" s="344"/>
      <c r="G53" s="394"/>
      <c r="H53" s="345">
        <f>SUM(H45:H52)</f>
        <v>4311</v>
      </c>
      <c r="I53" s="345">
        <f>SUM(I45:I52)</f>
        <v>12300</v>
      </c>
    </row>
    <row r="54" spans="1:21" s="57" customFormat="1" ht="20.100000000000001" customHeight="1" thickBot="1" x14ac:dyDescent="0.3">
      <c r="A54" s="473"/>
      <c r="B54" s="173" t="s">
        <v>21</v>
      </c>
      <c r="C54" s="174"/>
      <c r="D54" s="173"/>
      <c r="E54" s="173"/>
      <c r="F54" s="175" t="e">
        <f>F15+F28+F37+F32+#REF!</f>
        <v>#REF!</v>
      </c>
      <c r="G54" s="119">
        <v>45400</v>
      </c>
      <c r="H54" s="119">
        <f>H29+H37+H41+H32+H53</f>
        <v>48633</v>
      </c>
      <c r="I54" s="176">
        <f>I29+I43+I53</f>
        <v>56850</v>
      </c>
    </row>
    <row r="55" spans="1:21" s="1" customFormat="1" ht="20.100000000000001" customHeight="1" x14ac:dyDescent="0.25">
      <c r="A55" s="474"/>
      <c r="B55" s="177" t="s">
        <v>142</v>
      </c>
      <c r="C55" s="178"/>
      <c r="D55" s="178"/>
      <c r="E55" s="178"/>
      <c r="F55" s="179" t="e">
        <f>F9+F54</f>
        <v>#REF!</v>
      </c>
      <c r="G55" s="180">
        <v>172400</v>
      </c>
      <c r="H55" s="180">
        <f>H9+H54</f>
        <v>195759</v>
      </c>
      <c r="I55" s="181">
        <f>I9+I54</f>
        <v>191850</v>
      </c>
    </row>
    <row r="56" spans="1:21" s="57" customFormat="1" ht="26.1" customHeight="1" thickBot="1" x14ac:dyDescent="0.3">
      <c r="A56" s="475"/>
      <c r="B56" s="182" t="s">
        <v>145</v>
      </c>
      <c r="C56" s="183"/>
      <c r="D56" s="183"/>
      <c r="E56" s="183"/>
      <c r="F56" s="184">
        <v>140000</v>
      </c>
      <c r="G56" s="185">
        <v>140000</v>
      </c>
      <c r="H56" s="185">
        <v>129434</v>
      </c>
      <c r="I56" s="186">
        <v>140000</v>
      </c>
      <c r="J56" s="58"/>
      <c r="K56" s="58"/>
      <c r="L56" s="58"/>
      <c r="M56" s="59"/>
      <c r="N56" s="59"/>
    </row>
    <row r="57" spans="1:21" s="1" customFormat="1" ht="24.95" customHeight="1" thickBot="1" x14ac:dyDescent="0.3">
      <c r="A57" s="498" t="s">
        <v>22</v>
      </c>
      <c r="B57" s="499"/>
      <c r="C57" s="500"/>
      <c r="D57" s="501"/>
      <c r="E57" s="502"/>
      <c r="F57" s="503" t="e">
        <f>F9+F54+F56</f>
        <v>#REF!</v>
      </c>
      <c r="G57" s="504">
        <v>312400</v>
      </c>
      <c r="H57" s="505">
        <f>SUM(H55:H56)</f>
        <v>325193</v>
      </c>
      <c r="I57" s="506">
        <f>I55+I56</f>
        <v>331850</v>
      </c>
    </row>
    <row r="58" spans="1:21" ht="9.9499999999999993" customHeight="1" x14ac:dyDescent="0.25">
      <c r="A58" s="476"/>
      <c r="B58" s="187"/>
      <c r="C58" s="187"/>
      <c r="D58" s="187"/>
      <c r="E58" s="187"/>
      <c r="F58" s="188"/>
      <c r="G58" s="189"/>
      <c r="H58" s="189"/>
      <c r="I58" s="190"/>
    </row>
    <row r="59" spans="1:21" s="1" customFormat="1" ht="24.95" customHeight="1" x14ac:dyDescent="0.25">
      <c r="A59" s="495" t="s">
        <v>23</v>
      </c>
      <c r="B59" s="496"/>
      <c r="C59" s="496"/>
      <c r="D59" s="496"/>
      <c r="E59" s="496"/>
      <c r="F59" s="128"/>
      <c r="G59" s="123"/>
      <c r="H59" s="123"/>
      <c r="I59" s="139"/>
    </row>
    <row r="60" spans="1:21" s="1" customFormat="1" x14ac:dyDescent="0.25">
      <c r="A60" s="469"/>
      <c r="B60" s="191" t="s">
        <v>24</v>
      </c>
      <c r="C60" s="93"/>
      <c r="D60" s="93"/>
      <c r="E60" s="192"/>
      <c r="F60" s="95"/>
      <c r="G60" s="96"/>
      <c r="H60" s="96"/>
      <c r="I60" s="193"/>
    </row>
    <row r="61" spans="1:21" s="1" customFormat="1" x14ac:dyDescent="0.25">
      <c r="A61" s="469"/>
      <c r="B61" s="97"/>
      <c r="C61" s="151" t="s">
        <v>25</v>
      </c>
      <c r="D61" s="194"/>
      <c r="E61" s="195"/>
      <c r="F61" s="103">
        <v>12499</v>
      </c>
      <c r="G61" s="102">
        <v>12499</v>
      </c>
      <c r="H61" s="102">
        <v>12498</v>
      </c>
      <c r="I61" s="102">
        <v>12499</v>
      </c>
    </row>
    <row r="62" spans="1:21" s="1" customFormat="1" x14ac:dyDescent="0.25">
      <c r="A62" s="469"/>
      <c r="B62" s="97"/>
      <c r="C62" s="151" t="s">
        <v>26</v>
      </c>
      <c r="D62" s="194"/>
      <c r="E62" s="195"/>
      <c r="F62" s="103"/>
      <c r="G62" s="104">
        <v>1250</v>
      </c>
      <c r="H62" s="104">
        <v>1249</v>
      </c>
      <c r="I62" s="104">
        <v>1250</v>
      </c>
    </row>
    <row r="63" spans="1:21" s="61" customFormat="1" ht="15" customHeight="1" x14ac:dyDescent="0.25">
      <c r="A63" s="470"/>
      <c r="B63" s="97"/>
      <c r="C63" s="414" t="s">
        <v>27</v>
      </c>
      <c r="D63" s="367"/>
      <c r="E63" s="415"/>
      <c r="F63" s="368"/>
      <c r="G63" s="416"/>
      <c r="H63" s="345">
        <f>SUM(H61:H62)</f>
        <v>13747</v>
      </c>
      <c r="I63" s="345">
        <f>SUM(I61:I62)</f>
        <v>13749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 s="2" customFormat="1" ht="15" customHeight="1" x14ac:dyDescent="0.25">
      <c r="A64" s="470"/>
      <c r="B64" s="490" t="s">
        <v>28</v>
      </c>
      <c r="C64" s="456"/>
      <c r="D64" s="342"/>
      <c r="E64" s="342"/>
      <c r="F64" s="372">
        <f>'[1]Compensation 2019'!$L$36</f>
        <v>226699.91609572066</v>
      </c>
      <c r="G64" s="444">
        <v>247517</v>
      </c>
      <c r="H64" s="444">
        <v>240748</v>
      </c>
      <c r="I64" s="444">
        <v>234583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  <row r="65" spans="1:17" s="1" customFormat="1" x14ac:dyDescent="0.25">
      <c r="A65" s="469"/>
      <c r="B65" s="198" t="s">
        <v>146</v>
      </c>
      <c r="C65" s="120"/>
      <c r="D65" s="120"/>
      <c r="E65" s="199"/>
      <c r="F65" s="110"/>
      <c r="G65" s="111"/>
      <c r="H65" s="111"/>
      <c r="I65" s="147"/>
    </row>
    <row r="66" spans="1:17" s="1" customFormat="1" ht="15.95" customHeight="1" x14ac:dyDescent="0.25">
      <c r="A66" s="469"/>
      <c r="B66" s="200" t="s">
        <v>109</v>
      </c>
      <c r="C66" s="108"/>
      <c r="D66" s="97"/>
      <c r="E66" s="108"/>
      <c r="F66" s="95"/>
      <c r="G66" s="96"/>
      <c r="H66" s="96"/>
      <c r="I66" s="193"/>
    </row>
    <row r="67" spans="1:17" s="1" customFormat="1" x14ac:dyDescent="0.25">
      <c r="A67" s="469"/>
      <c r="B67" s="201"/>
      <c r="C67" s="160" t="s">
        <v>29</v>
      </c>
      <c r="D67" s="169"/>
      <c r="E67" s="160"/>
      <c r="F67" s="95"/>
      <c r="G67" s="102"/>
      <c r="H67" s="102"/>
      <c r="I67" s="114">
        <v>1500</v>
      </c>
    </row>
    <row r="68" spans="1:17" s="1" customFormat="1" x14ac:dyDescent="0.25">
      <c r="A68" s="469"/>
      <c r="B68" s="201"/>
      <c r="C68" s="160" t="s">
        <v>97</v>
      </c>
      <c r="D68" s="160"/>
      <c r="E68" s="169"/>
      <c r="F68" s="95"/>
      <c r="G68" s="102"/>
      <c r="H68" s="102">
        <v>-50</v>
      </c>
      <c r="I68" s="202"/>
    </row>
    <row r="69" spans="1:17" s="1" customFormat="1" x14ac:dyDescent="0.25">
      <c r="A69" s="469"/>
      <c r="B69" s="97"/>
      <c r="C69" s="160" t="s">
        <v>98</v>
      </c>
      <c r="D69" s="160"/>
      <c r="E69" s="169"/>
      <c r="F69" s="95">
        <v>1350</v>
      </c>
      <c r="G69" s="102">
        <v>1350</v>
      </c>
      <c r="H69" s="102">
        <v>1140.6099999999999</v>
      </c>
      <c r="I69" s="114">
        <v>1350</v>
      </c>
    </row>
    <row r="70" spans="1:17" s="1" customFormat="1" x14ac:dyDescent="0.25">
      <c r="A70" s="469"/>
      <c r="B70" s="97"/>
      <c r="C70" s="160" t="s">
        <v>116</v>
      </c>
      <c r="D70" s="160"/>
      <c r="E70" s="169"/>
      <c r="F70" s="95">
        <v>1800</v>
      </c>
      <c r="G70" s="102">
        <v>1800</v>
      </c>
      <c r="H70" s="102">
        <f>1142+141+325</f>
        <v>1608</v>
      </c>
      <c r="I70" s="114">
        <v>1800</v>
      </c>
    </row>
    <row r="71" spans="1:17" s="1" customFormat="1" x14ac:dyDescent="0.25">
      <c r="A71" s="469"/>
      <c r="B71" s="97"/>
      <c r="C71" s="160"/>
      <c r="D71" s="160" t="s">
        <v>30</v>
      </c>
      <c r="E71" s="169"/>
      <c r="F71" s="95">
        <v>1400</v>
      </c>
      <c r="G71" s="102">
        <v>1400</v>
      </c>
      <c r="H71" s="102"/>
      <c r="I71" s="114">
        <v>1500</v>
      </c>
    </row>
    <row r="72" spans="1:17" s="1" customFormat="1" x14ac:dyDescent="0.25">
      <c r="A72" s="469"/>
      <c r="B72" s="97"/>
      <c r="C72" s="160" t="s">
        <v>100</v>
      </c>
      <c r="D72" s="160"/>
      <c r="E72" s="169"/>
      <c r="F72" s="95"/>
      <c r="G72" s="102"/>
      <c r="H72" s="102">
        <v>450</v>
      </c>
      <c r="I72" s="114"/>
    </row>
    <row r="73" spans="1:17" s="1" customFormat="1" x14ac:dyDescent="0.25">
      <c r="A73" s="469"/>
      <c r="B73" s="97"/>
      <c r="C73" s="160" t="s">
        <v>99</v>
      </c>
      <c r="D73" s="160"/>
      <c r="E73" s="169"/>
      <c r="F73" s="95">
        <v>1000</v>
      </c>
      <c r="G73" s="102">
        <v>1000</v>
      </c>
      <c r="H73" s="102">
        <v>2522.3000000000002</v>
      </c>
      <c r="I73" s="114">
        <v>700</v>
      </c>
      <c r="K73" s="52"/>
      <c r="L73" s="52"/>
      <c r="M73" s="52"/>
      <c r="N73" s="52"/>
      <c r="O73" s="52"/>
      <c r="P73" s="52"/>
      <c r="Q73" s="52"/>
    </row>
    <row r="74" spans="1:17" s="1" customFormat="1" ht="15.75" thickBot="1" x14ac:dyDescent="0.3">
      <c r="A74" s="469"/>
      <c r="B74" s="97"/>
      <c r="C74" s="160" t="s">
        <v>101</v>
      </c>
      <c r="D74" s="160"/>
      <c r="E74" s="169"/>
      <c r="F74" s="103">
        <v>500</v>
      </c>
      <c r="G74" s="104">
        <v>500</v>
      </c>
      <c r="H74" s="104">
        <v>366.32</v>
      </c>
      <c r="I74" s="203">
        <v>500</v>
      </c>
      <c r="K74" s="63"/>
      <c r="L74" s="52"/>
      <c r="M74" s="52"/>
      <c r="N74" s="52"/>
      <c r="O74" s="52"/>
      <c r="P74" s="52"/>
      <c r="Q74" s="52"/>
    </row>
    <row r="75" spans="1:17" s="50" customFormat="1" ht="15.75" thickBot="1" x14ac:dyDescent="0.3">
      <c r="A75" s="470"/>
      <c r="B75" s="204"/>
      <c r="C75" s="417" t="s">
        <v>31</v>
      </c>
      <c r="D75" s="418"/>
      <c r="E75" s="419"/>
      <c r="F75" s="420">
        <f>SUM(F69:F74)</f>
        <v>6050</v>
      </c>
      <c r="G75" s="364">
        <v>6850</v>
      </c>
      <c r="H75" s="364">
        <f>SUM(H68:H74)</f>
        <v>6037.23</v>
      </c>
      <c r="I75" s="421">
        <f>SUM(I67:I74)</f>
        <v>7350</v>
      </c>
    </row>
    <row r="76" spans="1:17" s="1" customFormat="1" x14ac:dyDescent="0.25">
      <c r="A76" s="469"/>
      <c r="B76" s="207" t="s">
        <v>110</v>
      </c>
      <c r="C76" s="208"/>
      <c r="D76" s="169"/>
      <c r="E76" s="206"/>
      <c r="F76" s="95"/>
      <c r="G76" s="111"/>
      <c r="H76" s="111"/>
      <c r="I76" s="209"/>
    </row>
    <row r="77" spans="1:17" s="1" customFormat="1" x14ac:dyDescent="0.25">
      <c r="A77" s="469"/>
      <c r="B77" s="97"/>
      <c r="C77" s="208" t="s">
        <v>102</v>
      </c>
      <c r="D77" s="206"/>
      <c r="E77" s="210"/>
      <c r="F77" s="95"/>
      <c r="G77" s="96"/>
      <c r="H77" s="96"/>
      <c r="I77" s="211"/>
    </row>
    <row r="78" spans="1:17" s="1" customFormat="1" x14ac:dyDescent="0.25">
      <c r="A78" s="469"/>
      <c r="B78" s="97"/>
      <c r="C78" s="208" t="s">
        <v>129</v>
      </c>
      <c r="D78" s="206"/>
      <c r="E78" s="210"/>
      <c r="F78" s="95"/>
      <c r="G78" s="171"/>
      <c r="H78" s="171"/>
      <c r="I78" s="212"/>
    </row>
    <row r="79" spans="1:17" s="1" customFormat="1" ht="15.75" customHeight="1" x14ac:dyDescent="0.25">
      <c r="A79" s="469"/>
      <c r="B79" s="213"/>
      <c r="C79" s="170"/>
      <c r="D79" s="208" t="s">
        <v>32</v>
      </c>
      <c r="E79" s="210"/>
      <c r="F79" s="95"/>
      <c r="G79" s="96"/>
      <c r="H79" s="102">
        <v>-80</v>
      </c>
      <c r="I79" s="214">
        <v>200</v>
      </c>
      <c r="J79" s="52"/>
      <c r="K79" s="52"/>
    </row>
    <row r="80" spans="1:17" s="1" customFormat="1" ht="15.75" thickBot="1" x14ac:dyDescent="0.3">
      <c r="A80" s="469"/>
      <c r="B80" s="213"/>
      <c r="C80" s="170"/>
      <c r="D80" s="208" t="s">
        <v>33</v>
      </c>
      <c r="E80" s="210"/>
      <c r="F80" s="95"/>
      <c r="G80" s="96"/>
      <c r="H80" s="96"/>
      <c r="I80" s="215">
        <v>100</v>
      </c>
      <c r="J80" s="52"/>
      <c r="K80" s="52"/>
    </row>
    <row r="81" spans="1:13" s="2" customFormat="1" ht="15.75" thickBot="1" x14ac:dyDescent="0.3">
      <c r="A81" s="477"/>
      <c r="B81" s="108"/>
      <c r="C81" s="417" t="s">
        <v>34</v>
      </c>
      <c r="D81" s="422"/>
      <c r="E81" s="423"/>
      <c r="F81" s="424">
        <v>200</v>
      </c>
      <c r="G81" s="364">
        <v>200</v>
      </c>
      <c r="H81" s="364">
        <v>-80</v>
      </c>
      <c r="I81" s="365">
        <f>SUM(I77:I80)</f>
        <v>300</v>
      </c>
    </row>
    <row r="82" spans="1:13" x14ac:dyDescent="0.25">
      <c r="A82" s="476"/>
      <c r="B82" s="217" t="s">
        <v>111</v>
      </c>
      <c r="C82" s="218"/>
      <c r="D82" s="219"/>
      <c r="E82" s="220"/>
      <c r="F82" s="221"/>
      <c r="G82" s="222"/>
      <c r="H82" s="222"/>
      <c r="I82" s="223"/>
    </row>
    <row r="83" spans="1:13" x14ac:dyDescent="0.25">
      <c r="A83" s="476"/>
      <c r="B83" s="224"/>
      <c r="C83" s="225" t="s">
        <v>35</v>
      </c>
      <c r="D83" s="226"/>
      <c r="E83" s="227"/>
      <c r="F83" s="221"/>
      <c r="G83" s="228"/>
      <c r="H83" s="228"/>
      <c r="I83" s="229">
        <v>100</v>
      </c>
    </row>
    <row r="84" spans="1:13" x14ac:dyDescent="0.25">
      <c r="A84" s="476"/>
      <c r="B84" s="224"/>
      <c r="C84" s="230"/>
      <c r="D84" s="231" t="s">
        <v>36</v>
      </c>
      <c r="E84" s="232"/>
      <c r="F84" s="233"/>
      <c r="G84" s="234"/>
      <c r="H84" s="234"/>
      <c r="I84" s="235">
        <v>400</v>
      </c>
    </row>
    <row r="85" spans="1:13" s="3" customFormat="1" x14ac:dyDescent="0.25">
      <c r="A85" s="478"/>
      <c r="B85" s="236"/>
      <c r="C85" s="237"/>
      <c r="D85" s="238" t="s">
        <v>151</v>
      </c>
      <c r="E85" s="239"/>
      <c r="F85" s="240"/>
      <c r="G85" s="241"/>
      <c r="H85" s="242"/>
      <c r="I85" s="243">
        <f>SUM(I83:I84)</f>
        <v>500</v>
      </c>
    </row>
    <row r="86" spans="1:13" x14ac:dyDescent="0.25">
      <c r="A86" s="476"/>
      <c r="B86" s="224"/>
      <c r="C86" s="244" t="s">
        <v>37</v>
      </c>
      <c r="D86" s="245"/>
      <c r="E86" s="246"/>
      <c r="F86" s="247"/>
      <c r="G86" s="248"/>
      <c r="H86" s="249"/>
      <c r="I86" s="248">
        <v>100</v>
      </c>
    </row>
    <row r="87" spans="1:13" x14ac:dyDescent="0.25">
      <c r="A87" s="476"/>
      <c r="B87" s="224"/>
      <c r="C87" s="225" t="s">
        <v>18</v>
      </c>
      <c r="D87" s="226"/>
      <c r="E87" s="227"/>
      <c r="F87" s="221"/>
      <c r="G87" s="223"/>
      <c r="H87" s="250"/>
      <c r="I87" s="251">
        <v>4000</v>
      </c>
    </row>
    <row r="88" spans="1:13" x14ac:dyDescent="0.25">
      <c r="A88" s="476"/>
      <c r="B88" s="224"/>
      <c r="C88" s="230"/>
      <c r="D88" s="231" t="s">
        <v>130</v>
      </c>
      <c r="E88" s="232"/>
      <c r="F88" s="233"/>
      <c r="G88" s="234"/>
      <c r="H88" s="252"/>
      <c r="I88" s="235">
        <v>1000</v>
      </c>
      <c r="K88" s="4"/>
    </row>
    <row r="89" spans="1:13" s="3" customFormat="1" x14ac:dyDescent="0.25">
      <c r="A89" s="479"/>
      <c r="B89" s="224"/>
      <c r="C89" s="253"/>
      <c r="D89" s="238" t="s">
        <v>38</v>
      </c>
      <c r="E89" s="239"/>
      <c r="F89" s="240"/>
      <c r="G89" s="241"/>
      <c r="H89" s="242"/>
      <c r="I89" s="243">
        <f>SUM(I87:I88)</f>
        <v>5000</v>
      </c>
      <c r="K89" s="13"/>
    </row>
    <row r="90" spans="1:13" x14ac:dyDescent="0.25">
      <c r="A90" s="476"/>
      <c r="B90" s="224"/>
      <c r="C90" s="254" t="s">
        <v>39</v>
      </c>
      <c r="D90" s="255"/>
      <c r="E90" s="256"/>
      <c r="F90" s="188"/>
      <c r="G90" s="257"/>
      <c r="H90" s="258"/>
      <c r="I90" s="257">
        <v>200</v>
      </c>
    </row>
    <row r="91" spans="1:13" s="9" customFormat="1" ht="18" customHeight="1" x14ac:dyDescent="0.25">
      <c r="A91" s="480"/>
      <c r="B91" s="259"/>
      <c r="C91" s="427" t="s">
        <v>40</v>
      </c>
      <c r="D91" s="427"/>
      <c r="E91" s="432"/>
      <c r="F91" s="433">
        <v>100</v>
      </c>
      <c r="G91" s="430">
        <v>100</v>
      </c>
      <c r="H91" s="430">
        <v>70</v>
      </c>
      <c r="I91" s="430">
        <f>I85+I86+I89+I90</f>
        <v>5800</v>
      </c>
    </row>
    <row r="92" spans="1:13" x14ac:dyDescent="0.25">
      <c r="A92" s="476"/>
      <c r="B92" s="217" t="s">
        <v>112</v>
      </c>
      <c r="C92" s="262"/>
      <c r="D92" s="263"/>
      <c r="E92" s="264"/>
      <c r="F92" s="247"/>
      <c r="G92" s="265"/>
      <c r="H92" s="265"/>
      <c r="I92" s="251"/>
    </row>
    <row r="93" spans="1:13" x14ac:dyDescent="0.25">
      <c r="A93" s="476"/>
      <c r="B93" s="224"/>
      <c r="C93" s="218" t="s">
        <v>139</v>
      </c>
      <c r="D93" s="219"/>
      <c r="E93" s="220"/>
      <c r="F93" s="221"/>
      <c r="G93" s="266">
        <v>550</v>
      </c>
      <c r="H93" s="266">
        <v>433.99</v>
      </c>
      <c r="I93" s="229">
        <v>500</v>
      </c>
      <c r="J93" s="7"/>
      <c r="K93" s="7"/>
      <c r="L93" s="7"/>
      <c r="M93" s="7"/>
    </row>
    <row r="94" spans="1:13" hidden="1" x14ac:dyDescent="0.25">
      <c r="A94" s="476"/>
      <c r="B94" s="224"/>
      <c r="C94" s="230" t="s">
        <v>103</v>
      </c>
      <c r="D94" s="267"/>
      <c r="E94" s="268"/>
      <c r="F94" s="233"/>
      <c r="G94" s="269"/>
      <c r="H94" s="269"/>
      <c r="I94" s="270">
        <v>0</v>
      </c>
      <c r="J94" s="7"/>
      <c r="K94" s="7"/>
      <c r="L94" s="7"/>
      <c r="M94" s="7"/>
    </row>
    <row r="95" spans="1:13" x14ac:dyDescent="0.25">
      <c r="A95" s="476"/>
      <c r="B95" s="271"/>
      <c r="C95" s="434" t="s">
        <v>41</v>
      </c>
      <c r="D95" s="435"/>
      <c r="E95" s="436"/>
      <c r="F95" s="433">
        <v>550</v>
      </c>
      <c r="G95" s="437">
        <v>550</v>
      </c>
      <c r="H95" s="437">
        <v>434</v>
      </c>
      <c r="I95" s="430">
        <v>500</v>
      </c>
      <c r="J95" s="7"/>
      <c r="K95" s="7"/>
      <c r="L95" s="7"/>
      <c r="M95" s="7"/>
    </row>
    <row r="96" spans="1:13" x14ac:dyDescent="0.25">
      <c r="A96" s="476"/>
      <c r="B96" s="217" t="s">
        <v>113</v>
      </c>
      <c r="C96" s="262"/>
      <c r="D96" s="263"/>
      <c r="E96" s="264"/>
      <c r="F96" s="247"/>
      <c r="G96" s="222"/>
      <c r="H96" s="222"/>
      <c r="I96" s="223"/>
      <c r="J96" s="7"/>
      <c r="K96" s="64"/>
      <c r="L96" s="7"/>
      <c r="M96" s="7"/>
    </row>
    <row r="97" spans="1:13" x14ac:dyDescent="0.25">
      <c r="A97" s="476"/>
      <c r="B97" s="271"/>
      <c r="C97" s="225" t="s">
        <v>42</v>
      </c>
      <c r="D97" s="273"/>
      <c r="E97" s="227"/>
      <c r="F97" s="221">
        <v>2000</v>
      </c>
      <c r="G97" s="266">
        <v>2000</v>
      </c>
      <c r="H97" s="266">
        <v>989.12</v>
      </c>
      <c r="I97" s="228">
        <v>2000</v>
      </c>
    </row>
    <row r="98" spans="1:13" x14ac:dyDescent="0.25">
      <c r="A98" s="476"/>
      <c r="B98" s="271"/>
      <c r="C98" s="225" t="s">
        <v>137</v>
      </c>
      <c r="D98" s="273"/>
      <c r="E98" s="227"/>
      <c r="F98" s="221">
        <v>1000</v>
      </c>
      <c r="G98" s="266"/>
      <c r="H98" s="266"/>
      <c r="I98" s="274"/>
    </row>
    <row r="99" spans="1:13" x14ac:dyDescent="0.25">
      <c r="A99" s="476"/>
      <c r="B99" s="271"/>
      <c r="C99" s="275"/>
      <c r="D99" s="225" t="s">
        <v>43</v>
      </c>
      <c r="E99" s="227"/>
      <c r="F99" s="233"/>
      <c r="G99" s="266">
        <v>1000</v>
      </c>
      <c r="H99" s="266">
        <v>2072</v>
      </c>
      <c r="I99" s="229">
        <v>2000</v>
      </c>
      <c r="M99" s="5"/>
    </row>
    <row r="100" spans="1:13" x14ac:dyDescent="0.25">
      <c r="A100" s="476"/>
      <c r="B100" s="271"/>
      <c r="C100" s="275"/>
      <c r="D100" s="230" t="s">
        <v>44</v>
      </c>
      <c r="E100" s="232"/>
      <c r="F100" s="233"/>
      <c r="G100" s="276"/>
      <c r="H100" s="276"/>
      <c r="I100" s="235">
        <v>9599</v>
      </c>
      <c r="M100" s="5"/>
    </row>
    <row r="101" spans="1:13" x14ac:dyDescent="0.25">
      <c r="A101" s="476"/>
      <c r="B101" s="271"/>
      <c r="C101" s="277"/>
      <c r="D101" s="439" t="s">
        <v>138</v>
      </c>
      <c r="E101" s="440"/>
      <c r="F101" s="425"/>
      <c r="G101" s="437">
        <f>SUM(G99:G100)</f>
        <v>1000</v>
      </c>
      <c r="H101" s="437">
        <f>SUM(H99:H100)</f>
        <v>2072</v>
      </c>
      <c r="I101" s="430" t="s">
        <v>152</v>
      </c>
      <c r="M101" s="5"/>
    </row>
    <row r="102" spans="1:13" x14ac:dyDescent="0.25">
      <c r="A102" s="476"/>
      <c r="B102" s="271"/>
      <c r="C102" s="225" t="s">
        <v>104</v>
      </c>
      <c r="D102" s="245"/>
      <c r="E102" s="246"/>
      <c r="F102" s="233"/>
      <c r="G102" s="222"/>
      <c r="H102" s="222"/>
      <c r="I102" s="223">
        <v>350</v>
      </c>
      <c r="M102" s="5"/>
    </row>
    <row r="103" spans="1:13" x14ac:dyDescent="0.25">
      <c r="A103" s="476"/>
      <c r="B103" s="224"/>
      <c r="C103" s="225" t="s">
        <v>17</v>
      </c>
      <c r="D103" s="225"/>
      <c r="E103" s="227"/>
      <c r="F103" s="188"/>
      <c r="G103" s="269"/>
      <c r="H103" s="269"/>
      <c r="I103" s="234">
        <v>1000</v>
      </c>
    </row>
    <row r="104" spans="1:13" x14ac:dyDescent="0.25">
      <c r="A104" s="476"/>
      <c r="B104" s="224"/>
      <c r="C104" s="225" t="s">
        <v>45</v>
      </c>
      <c r="D104" s="230"/>
      <c r="E104" s="232"/>
      <c r="F104" s="233"/>
      <c r="G104" s="189"/>
      <c r="H104" s="189"/>
      <c r="I104" s="257"/>
    </row>
    <row r="105" spans="1:13" x14ac:dyDescent="0.25">
      <c r="A105" s="479"/>
      <c r="B105" s="271"/>
      <c r="C105" s="438" t="s">
        <v>117</v>
      </c>
      <c r="D105" s="426"/>
      <c r="E105" s="428"/>
      <c r="F105" s="429">
        <v>3000</v>
      </c>
      <c r="G105" s="437">
        <v>3000</v>
      </c>
      <c r="H105" s="437">
        <f>H97+H101</f>
        <v>3061.12</v>
      </c>
      <c r="I105" s="430" t="e">
        <f>I97+I101+I102+I104+I103</f>
        <v>#VALUE!</v>
      </c>
    </row>
    <row r="106" spans="1:13" x14ac:dyDescent="0.25">
      <c r="A106" s="479"/>
      <c r="B106" s="279" t="s">
        <v>46</v>
      </c>
      <c r="C106" s="225"/>
      <c r="D106" s="245"/>
      <c r="E106" s="246"/>
      <c r="F106" s="280"/>
      <c r="G106" s="222"/>
      <c r="H106" s="222"/>
      <c r="I106" s="223"/>
      <c r="J106" s="14"/>
      <c r="K106" s="7"/>
      <c r="L106" s="7"/>
    </row>
    <row r="107" spans="1:13" x14ac:dyDescent="0.25">
      <c r="A107" s="479"/>
      <c r="B107" s="224"/>
      <c r="C107" s="225" t="s">
        <v>47</v>
      </c>
      <c r="D107" s="226"/>
      <c r="E107" s="227"/>
      <c r="F107" s="281"/>
      <c r="G107" s="282"/>
      <c r="H107" s="266"/>
      <c r="I107" s="229">
        <v>300</v>
      </c>
      <c r="J107" s="7"/>
      <c r="K107" s="65"/>
      <c r="L107" s="7"/>
    </row>
    <row r="108" spans="1:13" x14ac:dyDescent="0.25">
      <c r="A108" s="479"/>
      <c r="B108" s="224"/>
      <c r="C108" s="230"/>
      <c r="D108" s="231" t="s">
        <v>48</v>
      </c>
      <c r="E108" s="232"/>
      <c r="F108" s="283"/>
      <c r="G108" s="269"/>
      <c r="H108" s="276">
        <v>400</v>
      </c>
      <c r="I108" s="235">
        <v>500</v>
      </c>
    </row>
    <row r="109" spans="1:13" x14ac:dyDescent="0.25">
      <c r="A109" s="479"/>
      <c r="B109" s="224"/>
      <c r="C109" s="277"/>
      <c r="D109" s="278" t="s">
        <v>106</v>
      </c>
      <c r="E109" s="239"/>
      <c r="F109" s="240"/>
      <c r="G109" s="284"/>
      <c r="H109" s="272">
        <f>SUM(H107:H108)</f>
        <v>400</v>
      </c>
      <c r="I109" s="243">
        <f>SUM(I107:I108)</f>
        <v>800</v>
      </c>
    </row>
    <row r="110" spans="1:13" x14ac:dyDescent="0.25">
      <c r="A110" s="479"/>
      <c r="B110" s="224"/>
      <c r="C110" s="244" t="s">
        <v>120</v>
      </c>
      <c r="D110" s="255"/>
      <c r="E110" s="246"/>
      <c r="F110" s="280"/>
      <c r="G110" s="222"/>
      <c r="H110" s="265">
        <v>4555</v>
      </c>
      <c r="I110" s="251">
        <v>7200</v>
      </c>
    </row>
    <row r="111" spans="1:13" x14ac:dyDescent="0.25">
      <c r="A111" s="479"/>
      <c r="B111" s="224"/>
      <c r="C111" s="225"/>
      <c r="D111" s="231" t="s">
        <v>48</v>
      </c>
      <c r="E111" s="227"/>
      <c r="F111" s="281"/>
      <c r="G111" s="282"/>
      <c r="H111" s="266">
        <v>2600</v>
      </c>
      <c r="I111" s="229">
        <v>3200</v>
      </c>
    </row>
    <row r="112" spans="1:13" x14ac:dyDescent="0.25">
      <c r="A112" s="479"/>
      <c r="B112" s="224"/>
      <c r="C112" s="230"/>
      <c r="D112" s="231" t="s">
        <v>49</v>
      </c>
      <c r="E112" s="232"/>
      <c r="F112" s="283"/>
      <c r="G112" s="269"/>
      <c r="H112" s="276">
        <v>432</v>
      </c>
      <c r="I112" s="235">
        <v>800</v>
      </c>
    </row>
    <row r="113" spans="1:13" x14ac:dyDescent="0.25">
      <c r="A113" s="479"/>
      <c r="B113" s="224"/>
      <c r="C113" s="277"/>
      <c r="D113" s="278" t="s">
        <v>107</v>
      </c>
      <c r="E113" s="239"/>
      <c r="F113" s="240"/>
      <c r="G113" s="284"/>
      <c r="H113" s="272">
        <f>SUM(H110:H112)</f>
        <v>7587</v>
      </c>
      <c r="I113" s="243">
        <f>SUM(I110:I112)</f>
        <v>11200</v>
      </c>
    </row>
    <row r="114" spans="1:13" x14ac:dyDescent="0.25">
      <c r="A114" s="479"/>
      <c r="B114" s="224"/>
      <c r="C114" s="244" t="s">
        <v>118</v>
      </c>
      <c r="D114" s="255"/>
      <c r="E114" s="246"/>
      <c r="F114" s="280"/>
      <c r="G114" s="222"/>
      <c r="H114" s="222"/>
      <c r="I114" s="223"/>
    </row>
    <row r="115" spans="1:13" x14ac:dyDescent="0.25">
      <c r="A115" s="479"/>
      <c r="B115" s="224"/>
      <c r="C115" s="225"/>
      <c r="D115" s="254" t="s">
        <v>49</v>
      </c>
      <c r="E115" s="227"/>
      <c r="F115" s="281"/>
      <c r="G115" s="222"/>
      <c r="H115" s="222"/>
      <c r="I115" s="223">
        <v>250</v>
      </c>
    </row>
    <row r="116" spans="1:13" x14ac:dyDescent="0.25">
      <c r="A116" s="479"/>
      <c r="B116" s="224"/>
      <c r="C116" s="225"/>
      <c r="D116" s="254" t="s">
        <v>75</v>
      </c>
      <c r="E116" s="227"/>
      <c r="F116" s="281"/>
      <c r="G116" s="189"/>
      <c r="H116" s="189"/>
      <c r="I116" s="257"/>
    </row>
    <row r="117" spans="1:13" x14ac:dyDescent="0.25">
      <c r="A117" s="479"/>
      <c r="B117" s="224"/>
      <c r="C117" s="277"/>
      <c r="D117" s="226" t="s">
        <v>121</v>
      </c>
      <c r="E117" s="232"/>
      <c r="F117" s="283"/>
      <c r="G117" s="285"/>
      <c r="H117" s="285"/>
      <c r="I117" s="286">
        <f>SUM(I115:I116)</f>
        <v>250</v>
      </c>
    </row>
    <row r="118" spans="1:13" x14ac:dyDescent="0.25">
      <c r="A118" s="479"/>
      <c r="B118" s="224"/>
      <c r="C118" s="237" t="s">
        <v>50</v>
      </c>
      <c r="D118" s="278"/>
      <c r="E118" s="239"/>
      <c r="F118" s="240"/>
      <c r="G118" s="284"/>
      <c r="H118" s="284"/>
      <c r="I118" s="287">
        <v>300</v>
      </c>
    </row>
    <row r="119" spans="1:13" x14ac:dyDescent="0.25">
      <c r="A119" s="479"/>
      <c r="B119" s="224"/>
      <c r="C119" s="237" t="s">
        <v>51</v>
      </c>
      <c r="D119" s="278"/>
      <c r="E119" s="239"/>
      <c r="F119" s="240"/>
      <c r="G119" s="284"/>
      <c r="H119" s="284" t="s">
        <v>141</v>
      </c>
      <c r="I119" s="287">
        <v>300</v>
      </c>
    </row>
    <row r="120" spans="1:13" x14ac:dyDescent="0.25">
      <c r="A120" s="479"/>
      <c r="B120" s="224"/>
      <c r="C120" s="237" t="s">
        <v>19</v>
      </c>
      <c r="D120" s="278"/>
      <c r="E120" s="239"/>
      <c r="F120" s="240"/>
      <c r="G120" s="284"/>
      <c r="H120" s="284"/>
      <c r="I120" s="287"/>
    </row>
    <row r="121" spans="1:13" x14ac:dyDescent="0.25">
      <c r="A121" s="479"/>
      <c r="B121" s="224"/>
      <c r="C121" s="237" t="s">
        <v>50</v>
      </c>
      <c r="D121" s="278"/>
      <c r="E121" s="239"/>
      <c r="F121" s="240"/>
      <c r="G121" s="288"/>
      <c r="H121" s="288"/>
      <c r="I121" s="287">
        <v>0</v>
      </c>
      <c r="J121" s="8"/>
      <c r="K121" s="8"/>
      <c r="L121" s="7"/>
    </row>
    <row r="122" spans="1:13" s="9" customFormat="1" x14ac:dyDescent="0.25">
      <c r="A122" s="480"/>
      <c r="B122" s="217"/>
      <c r="C122" s="237" t="s">
        <v>125</v>
      </c>
      <c r="D122" s="238"/>
      <c r="E122" s="260"/>
      <c r="F122" s="261"/>
      <c r="G122" s="284">
        <v>2000</v>
      </c>
      <c r="H122" s="284">
        <v>-298</v>
      </c>
      <c r="I122" s="287">
        <v>0</v>
      </c>
      <c r="J122" s="8"/>
      <c r="K122" s="8"/>
      <c r="L122" s="14"/>
    </row>
    <row r="123" spans="1:13" s="9" customFormat="1" x14ac:dyDescent="0.25">
      <c r="A123" s="480"/>
      <c r="B123" s="217"/>
      <c r="C123" s="427" t="s">
        <v>52</v>
      </c>
      <c r="D123" s="427"/>
      <c r="E123" s="445"/>
      <c r="F123" s="431"/>
      <c r="G123" s="446"/>
      <c r="H123" s="446">
        <f>H109+H113+H117+H118+H121+H122</f>
        <v>7689</v>
      </c>
      <c r="I123" s="447">
        <f>I109+I113+I117+I118+I119+I120</f>
        <v>12850</v>
      </c>
      <c r="J123" s="8"/>
      <c r="K123" s="8"/>
      <c r="L123" s="14"/>
    </row>
    <row r="124" spans="1:13" s="1" customFormat="1" x14ac:dyDescent="0.25">
      <c r="A124" s="470"/>
      <c r="B124" s="289" t="s">
        <v>53</v>
      </c>
      <c r="C124" s="290"/>
      <c r="D124" s="291"/>
      <c r="E124" s="292"/>
      <c r="F124" s="293"/>
      <c r="G124" s="123"/>
      <c r="H124" s="123"/>
      <c r="I124" s="139"/>
    </row>
    <row r="125" spans="1:13" s="1" customFormat="1" x14ac:dyDescent="0.25">
      <c r="A125" s="470"/>
      <c r="B125" s="166"/>
      <c r="C125" s="294" t="s">
        <v>54</v>
      </c>
      <c r="D125" s="162"/>
      <c r="E125" s="295"/>
      <c r="F125" s="146"/>
      <c r="G125" s="164"/>
      <c r="H125" s="164"/>
      <c r="I125" s="165">
        <v>1800</v>
      </c>
      <c r="J125" s="52"/>
      <c r="K125" s="52"/>
      <c r="L125" s="52"/>
      <c r="M125" s="52"/>
    </row>
    <row r="126" spans="1:13" s="1" customFormat="1" x14ac:dyDescent="0.25">
      <c r="A126" s="470"/>
      <c r="B126" s="166"/>
      <c r="C126" s="296" t="s">
        <v>55</v>
      </c>
      <c r="D126" s="297"/>
      <c r="E126" s="298"/>
      <c r="F126" s="299"/>
      <c r="G126" s="111"/>
      <c r="H126" s="300"/>
      <c r="I126" s="147"/>
      <c r="K126" s="56"/>
    </row>
    <row r="127" spans="1:13" s="1" customFormat="1" x14ac:dyDescent="0.25">
      <c r="A127" s="470"/>
      <c r="B127" s="166"/>
      <c r="C127" s="296"/>
      <c r="D127" s="159" t="s">
        <v>102</v>
      </c>
      <c r="E127" s="298"/>
      <c r="F127" s="299"/>
      <c r="G127" s="111"/>
      <c r="H127" s="300">
        <v>-310</v>
      </c>
      <c r="I127" s="147"/>
      <c r="K127" s="56"/>
    </row>
    <row r="128" spans="1:13" s="1" customFormat="1" x14ac:dyDescent="0.25">
      <c r="A128" s="470"/>
      <c r="B128" s="166"/>
      <c r="C128" s="208"/>
      <c r="D128" s="169" t="s">
        <v>48</v>
      </c>
      <c r="E128" s="210"/>
      <c r="F128" s="216"/>
      <c r="G128" s="96"/>
      <c r="H128" s="102"/>
      <c r="I128" s="114">
        <v>1000</v>
      </c>
      <c r="K128" s="66"/>
    </row>
    <row r="129" spans="1:17" s="1" customFormat="1" x14ac:dyDescent="0.25">
      <c r="A129" s="470"/>
      <c r="B129" s="166"/>
      <c r="C129" s="301"/>
      <c r="D129" s="169" t="s">
        <v>123</v>
      </c>
      <c r="E129" s="302"/>
      <c r="F129" s="303"/>
      <c r="G129" s="171"/>
      <c r="H129" s="104">
        <v>201</v>
      </c>
      <c r="I129" s="116">
        <v>300</v>
      </c>
      <c r="J129" s="52"/>
      <c r="K129" s="51"/>
      <c r="L129" s="52"/>
    </row>
    <row r="130" spans="1:17" s="1" customFormat="1" x14ac:dyDescent="0.25">
      <c r="A130" s="470"/>
      <c r="B130" s="166"/>
      <c r="C130" s="304" t="s">
        <v>122</v>
      </c>
      <c r="D130" s="304"/>
      <c r="E130" s="295"/>
      <c r="F130" s="146"/>
      <c r="G130" s="164"/>
      <c r="H130" s="107">
        <f>SUM(H127:H129)</f>
        <v>-109</v>
      </c>
      <c r="I130" s="197">
        <f>SUM(I128:I129)</f>
        <v>1300</v>
      </c>
      <c r="K130" s="56"/>
    </row>
    <row r="131" spans="1:17" s="48" customFormat="1" ht="15.75" thickBot="1" x14ac:dyDescent="0.3">
      <c r="A131" s="471"/>
      <c r="B131" s="170"/>
      <c r="C131" s="491" t="s">
        <v>56</v>
      </c>
      <c r="D131" s="491"/>
      <c r="E131" s="492"/>
      <c r="F131" s="493"/>
      <c r="G131" s="494"/>
      <c r="H131" s="358">
        <f>H130+H125</f>
        <v>-109</v>
      </c>
      <c r="I131" s="359">
        <f>I125+I130</f>
        <v>3100</v>
      </c>
      <c r="K131" s="67"/>
      <c r="O131" s="68"/>
    </row>
    <row r="132" spans="1:17" s="48" customFormat="1" ht="20.100000000000001" customHeight="1" thickBot="1" x14ac:dyDescent="0.3">
      <c r="A132" s="448"/>
      <c r="B132" s="449" t="s">
        <v>57</v>
      </c>
      <c r="C132" s="450"/>
      <c r="D132" s="451"/>
      <c r="E132" s="452"/>
      <c r="F132" s="362"/>
      <c r="G132" s="363"/>
      <c r="H132" s="364">
        <f>H75+H81+H91+H95+H105+H123+H131</f>
        <v>17102.349999999999</v>
      </c>
      <c r="I132" s="365" t="e">
        <f>I75+I81+I91+I95+I105+I123+I131</f>
        <v>#VALUE!</v>
      </c>
      <c r="O132" s="68"/>
      <c r="Q132" s="69"/>
    </row>
    <row r="133" spans="1:17" s="1" customFormat="1" x14ac:dyDescent="0.25">
      <c r="A133" s="470"/>
      <c r="B133" s="289" t="s">
        <v>58</v>
      </c>
      <c r="C133" s="126"/>
      <c r="D133" s="93"/>
      <c r="E133" s="309"/>
      <c r="F133" s="216"/>
      <c r="G133" s="96"/>
      <c r="H133" s="96"/>
      <c r="I133" s="193"/>
    </row>
    <row r="134" spans="1:17" s="1" customFormat="1" x14ac:dyDescent="0.25">
      <c r="A134" s="469"/>
      <c r="B134" s="170"/>
      <c r="C134" s="163" t="s">
        <v>59</v>
      </c>
      <c r="D134" s="310"/>
      <c r="E134" s="302"/>
      <c r="F134" s="103"/>
      <c r="G134" s="96"/>
      <c r="H134" s="96"/>
      <c r="I134" s="202"/>
    </row>
    <row r="135" spans="1:17" s="1" customFormat="1" x14ac:dyDescent="0.25">
      <c r="A135" s="469"/>
      <c r="B135" s="163"/>
      <c r="C135" s="170"/>
      <c r="D135" s="301" t="s">
        <v>60</v>
      </c>
      <c r="E135" s="302"/>
      <c r="F135" s="103"/>
      <c r="G135" s="96"/>
      <c r="H135" s="96"/>
      <c r="I135" s="311">
        <v>4000</v>
      </c>
      <c r="K135" s="67"/>
      <c r="M135" s="6"/>
    </row>
    <row r="136" spans="1:17" s="1" customFormat="1" x14ac:dyDescent="0.25">
      <c r="A136" s="469"/>
      <c r="B136" s="163"/>
      <c r="C136" s="170"/>
      <c r="D136" s="301" t="s">
        <v>75</v>
      </c>
      <c r="E136" s="302"/>
      <c r="F136" s="103"/>
      <c r="G136" s="171"/>
      <c r="H136" s="171"/>
      <c r="I136" s="312"/>
      <c r="K136" s="67"/>
      <c r="M136" s="6"/>
    </row>
    <row r="137" spans="1:17" s="2" customFormat="1" x14ac:dyDescent="0.25">
      <c r="A137" s="470"/>
      <c r="B137" s="163"/>
      <c r="C137" s="145"/>
      <c r="D137" s="178" t="s">
        <v>105</v>
      </c>
      <c r="E137" s="295"/>
      <c r="F137" s="146"/>
      <c r="G137" s="313"/>
      <c r="H137" s="313"/>
      <c r="I137" s="197">
        <f>SUM(I135:I136)</f>
        <v>4000</v>
      </c>
      <c r="K137" s="70"/>
      <c r="M137" s="71"/>
    </row>
    <row r="138" spans="1:17" s="1" customFormat="1" x14ac:dyDescent="0.25">
      <c r="A138" s="470"/>
      <c r="B138" s="108"/>
      <c r="C138" s="314" t="s">
        <v>61</v>
      </c>
      <c r="D138" s="105"/>
      <c r="E138" s="196"/>
      <c r="F138" s="146">
        <v>600</v>
      </c>
      <c r="G138" s="313">
        <v>600</v>
      </c>
      <c r="H138" s="313">
        <v>0</v>
      </c>
      <c r="I138" s="315">
        <v>500</v>
      </c>
    </row>
    <row r="139" spans="1:17" s="1" customFormat="1" x14ac:dyDescent="0.25">
      <c r="A139" s="470"/>
      <c r="B139" s="108"/>
      <c r="C139" s="314" t="s">
        <v>64</v>
      </c>
      <c r="D139" s="105"/>
      <c r="E139" s="196"/>
      <c r="F139" s="106">
        <v>500</v>
      </c>
      <c r="G139" s="313">
        <v>500</v>
      </c>
      <c r="H139" s="313">
        <v>471</v>
      </c>
      <c r="I139" s="315">
        <v>500</v>
      </c>
      <c r="J139" s="52"/>
      <c r="K139" s="52"/>
    </row>
    <row r="140" spans="1:17" s="1" customFormat="1" x14ac:dyDescent="0.25">
      <c r="A140" s="470"/>
      <c r="B140" s="108"/>
      <c r="C140" s="314" t="s">
        <v>62</v>
      </c>
      <c r="D140" s="105"/>
      <c r="E140" s="196"/>
      <c r="F140" s="146">
        <v>49236</v>
      </c>
      <c r="G140" s="313">
        <v>49236</v>
      </c>
      <c r="H140" s="313">
        <v>45401</v>
      </c>
      <c r="I140" s="315">
        <v>47200</v>
      </c>
    </row>
    <row r="141" spans="1:17" s="1" customFormat="1" x14ac:dyDescent="0.25">
      <c r="A141" s="470"/>
      <c r="B141" s="108"/>
      <c r="C141" s="314" t="s">
        <v>63</v>
      </c>
      <c r="D141" s="105"/>
      <c r="E141" s="196"/>
      <c r="F141" s="146">
        <v>5600</v>
      </c>
      <c r="G141" s="313">
        <v>5600</v>
      </c>
      <c r="H141" s="313">
        <v>5580</v>
      </c>
      <c r="I141" s="315">
        <v>5600</v>
      </c>
    </row>
    <row r="142" spans="1:17" s="1" customFormat="1" x14ac:dyDescent="0.25">
      <c r="A142" s="470"/>
      <c r="B142" s="108"/>
      <c r="C142" s="314" t="s">
        <v>65</v>
      </c>
      <c r="D142" s="100"/>
      <c r="E142" s="112"/>
      <c r="F142" s="128">
        <v>500</v>
      </c>
      <c r="G142" s="161">
        <v>500</v>
      </c>
      <c r="H142" s="161"/>
      <c r="I142" s="316">
        <v>500</v>
      </c>
    </row>
    <row r="143" spans="1:17" s="57" customFormat="1" x14ac:dyDescent="0.25">
      <c r="A143" s="470"/>
      <c r="B143" s="414" t="s">
        <v>66</v>
      </c>
      <c r="C143" s="457"/>
      <c r="D143" s="342"/>
      <c r="E143" s="367"/>
      <c r="F143" s="458"/>
      <c r="G143" s="345">
        <f>SUM(G138:G142)</f>
        <v>56436</v>
      </c>
      <c r="H143" s="345">
        <f>SUM(H138:H142)</f>
        <v>51452</v>
      </c>
      <c r="I143" s="370">
        <f>SUM(I137:I142)</f>
        <v>58300</v>
      </c>
      <c r="J143" s="59"/>
      <c r="K143" s="59"/>
      <c r="L143" s="59"/>
    </row>
    <row r="144" spans="1:17" s="1" customFormat="1" x14ac:dyDescent="0.25">
      <c r="A144" s="470"/>
      <c r="B144" s="205" t="s">
        <v>67</v>
      </c>
      <c r="C144" s="169"/>
      <c r="D144" s="97"/>
      <c r="E144" s="108"/>
      <c r="F144" s="293"/>
      <c r="G144" s="111"/>
      <c r="H144" s="111"/>
      <c r="I144" s="147"/>
    </row>
    <row r="145" spans="1:15" s="1" customFormat="1" x14ac:dyDescent="0.25">
      <c r="A145" s="470"/>
      <c r="B145" s="108"/>
      <c r="C145" s="309" t="s">
        <v>68</v>
      </c>
      <c r="D145" s="93"/>
      <c r="E145" s="309"/>
      <c r="F145" s="216">
        <v>1000</v>
      </c>
      <c r="G145" s="102">
        <v>1000</v>
      </c>
      <c r="H145" s="102"/>
      <c r="I145" s="193"/>
    </row>
    <row r="146" spans="1:15" s="1" customFormat="1" x14ac:dyDescent="0.25">
      <c r="A146" s="470"/>
      <c r="B146" s="108"/>
      <c r="C146" s="309" t="s">
        <v>69</v>
      </c>
      <c r="D146" s="93"/>
      <c r="E146" s="309"/>
      <c r="F146" s="216">
        <v>25000</v>
      </c>
      <c r="G146" s="102">
        <v>0</v>
      </c>
      <c r="H146" s="102"/>
      <c r="I146" s="193"/>
    </row>
    <row r="147" spans="1:15" s="1" customFormat="1" x14ac:dyDescent="0.25">
      <c r="A147" s="470"/>
      <c r="B147" s="108"/>
      <c r="C147" s="309" t="s">
        <v>70</v>
      </c>
      <c r="D147" s="93"/>
      <c r="E147" s="309"/>
      <c r="F147" s="216">
        <v>1350</v>
      </c>
      <c r="G147" s="102">
        <v>0</v>
      </c>
      <c r="H147" s="102"/>
      <c r="I147" s="193"/>
    </row>
    <row r="148" spans="1:15" s="1" customFormat="1" x14ac:dyDescent="0.25">
      <c r="A148" s="470"/>
      <c r="B148" s="108"/>
      <c r="C148" s="309" t="s">
        <v>71</v>
      </c>
      <c r="D148" s="93"/>
      <c r="E148" s="309"/>
      <c r="F148" s="216">
        <v>500</v>
      </c>
      <c r="G148" s="102">
        <v>500</v>
      </c>
      <c r="H148" s="102"/>
      <c r="I148" s="193"/>
    </row>
    <row r="149" spans="1:15" s="1" customFormat="1" x14ac:dyDescent="0.25">
      <c r="A149" s="470"/>
      <c r="B149" s="108"/>
      <c r="C149" s="309" t="s">
        <v>72</v>
      </c>
      <c r="D149" s="93"/>
      <c r="E149" s="309"/>
      <c r="F149" s="216">
        <v>2200</v>
      </c>
      <c r="G149" s="102">
        <v>2200</v>
      </c>
      <c r="H149" s="102">
        <v>1665</v>
      </c>
      <c r="I149" s="193"/>
    </row>
    <row r="150" spans="1:15" s="1" customFormat="1" x14ac:dyDescent="0.25">
      <c r="A150" s="470"/>
      <c r="B150" s="108"/>
      <c r="C150" s="309" t="s">
        <v>73</v>
      </c>
      <c r="D150" s="93"/>
      <c r="E150" s="309"/>
      <c r="F150" s="216">
        <v>4200</v>
      </c>
      <c r="G150" s="102">
        <v>4200</v>
      </c>
      <c r="H150" s="102"/>
      <c r="I150" s="193"/>
    </row>
    <row r="151" spans="1:15" s="1" customFormat="1" x14ac:dyDescent="0.25">
      <c r="A151" s="470"/>
      <c r="B151" s="108"/>
      <c r="C151" s="317" t="s">
        <v>74</v>
      </c>
      <c r="D151" s="318"/>
      <c r="E151" s="317"/>
      <c r="F151" s="319">
        <v>3900</v>
      </c>
      <c r="G151" s="320">
        <v>3900</v>
      </c>
      <c r="H151" s="320"/>
      <c r="I151" s="321"/>
    </row>
    <row r="152" spans="1:15" s="1" customFormat="1" x14ac:dyDescent="0.25">
      <c r="A152" s="470"/>
      <c r="B152" s="97"/>
      <c r="C152" s="178" t="s">
        <v>108</v>
      </c>
      <c r="D152" s="196"/>
      <c r="E152" s="196"/>
      <c r="F152" s="142">
        <f>SUM(F145:F151)</f>
        <v>38150</v>
      </c>
      <c r="G152" s="197">
        <f>SUM(G145:G151)</f>
        <v>11800</v>
      </c>
      <c r="H152" s="322">
        <v>1665</v>
      </c>
      <c r="I152" s="197"/>
    </row>
    <row r="153" spans="1:15" s="1" customFormat="1" x14ac:dyDescent="0.25">
      <c r="A153" s="469"/>
      <c r="B153" s="191" t="s">
        <v>75</v>
      </c>
      <c r="C153" s="323"/>
      <c r="D153" s="108"/>
      <c r="E153" s="108"/>
      <c r="F153" s="128"/>
      <c r="G153" s="167"/>
      <c r="H153" s="167"/>
      <c r="I153" s="324"/>
    </row>
    <row r="154" spans="1:15" s="1" customFormat="1" x14ac:dyDescent="0.25">
      <c r="A154" s="469"/>
      <c r="B154" s="97"/>
      <c r="C154" s="126" t="s">
        <v>76</v>
      </c>
      <c r="D154" s="93"/>
      <c r="E154" s="309"/>
      <c r="F154" s="95">
        <v>500</v>
      </c>
      <c r="G154" s="102">
        <v>500</v>
      </c>
      <c r="H154" s="102">
        <v>479</v>
      </c>
      <c r="I154" s="114">
        <v>500</v>
      </c>
    </row>
    <row r="155" spans="1:15" s="1" customFormat="1" ht="15.75" thickBot="1" x14ac:dyDescent="0.3">
      <c r="A155" s="469"/>
      <c r="B155" s="97"/>
      <c r="C155" s="151" t="s">
        <v>77</v>
      </c>
      <c r="D155" s="98"/>
      <c r="E155" s="194"/>
      <c r="F155" s="103">
        <v>1300</v>
      </c>
      <c r="G155" s="102">
        <v>1300</v>
      </c>
      <c r="H155" s="102"/>
      <c r="I155" s="114">
        <v>1300</v>
      </c>
    </row>
    <row r="156" spans="1:15" s="72" customFormat="1" ht="24.95" customHeight="1" thickBot="1" x14ac:dyDescent="0.3">
      <c r="A156" s="498" t="s">
        <v>78</v>
      </c>
      <c r="B156" s="501"/>
      <c r="C156" s="501"/>
      <c r="D156" s="501"/>
      <c r="E156" s="501"/>
      <c r="F156" s="507">
        <v>346185</v>
      </c>
      <c r="G156" s="508">
        <v>344002</v>
      </c>
      <c r="H156" s="509">
        <f>H63+H64+H132+H143+H152+H154+H155</f>
        <v>325193.34999999998</v>
      </c>
      <c r="I156" s="508" t="e">
        <f>I63+I64+I132+I143+I154+I155</f>
        <v>#VALUE!</v>
      </c>
      <c r="K156" s="73"/>
      <c r="M156" s="73"/>
    </row>
    <row r="157" spans="1:15" s="1" customFormat="1" hidden="1" x14ac:dyDescent="0.25">
      <c r="A157" s="481" t="s">
        <v>79</v>
      </c>
      <c r="B157" s="97"/>
      <c r="C157" s="97"/>
      <c r="D157" s="97"/>
      <c r="E157" s="97"/>
      <c r="F157" s="155" t="e">
        <f>F55-F156</f>
        <v>#REF!</v>
      </c>
      <c r="G157" s="157">
        <f>G55-G156</f>
        <v>-171602</v>
      </c>
      <c r="H157" s="325">
        <f>H55-H156</f>
        <v>-129434.34999999998</v>
      </c>
      <c r="I157" s="157" t="e">
        <f>I54-I156</f>
        <v>#VALUE!</v>
      </c>
      <c r="J157" s="67"/>
      <c r="K157" s="6"/>
    </row>
    <row r="158" spans="1:15" s="1" customFormat="1" ht="16.5" thickBot="1" x14ac:dyDescent="0.3">
      <c r="A158" s="469"/>
      <c r="B158" s="120"/>
      <c r="C158" s="120"/>
      <c r="D158" s="120"/>
      <c r="E158" s="120"/>
      <c r="F158" s="326"/>
      <c r="G158" s="327"/>
      <c r="H158" s="328"/>
      <c r="I158" s="329"/>
      <c r="K158" s="52"/>
      <c r="L158" s="74"/>
      <c r="M158" s="52"/>
      <c r="N158" s="52"/>
      <c r="O158" s="52"/>
    </row>
    <row r="159" spans="1:15" s="72" customFormat="1" ht="26.1" customHeight="1" thickTop="1" thickBot="1" x14ac:dyDescent="0.3">
      <c r="A159" s="510" t="s">
        <v>136</v>
      </c>
      <c r="B159" s="511"/>
      <c r="C159" s="511"/>
      <c r="D159" s="512"/>
      <c r="E159" s="513"/>
      <c r="F159" s="514">
        <v>-33785</v>
      </c>
      <c r="G159" s="515">
        <f>ROUND(G57-G156,5)</f>
        <v>-31602</v>
      </c>
      <c r="H159" s="516">
        <f>ROUND(H57-H156,5)</f>
        <v>-0.35</v>
      </c>
      <c r="I159" s="517" t="e">
        <f>ROUND(I57-I156,5)</f>
        <v>#VALUE!</v>
      </c>
      <c r="K159"/>
      <c r="L159"/>
      <c r="M159"/>
      <c r="N159"/>
      <c r="O159"/>
    </row>
    <row r="160" spans="1:15" s="1" customFormat="1" ht="15.75" thickTop="1" x14ac:dyDescent="0.25">
      <c r="A160" s="16">
        <v>1</v>
      </c>
      <c r="B160" s="17" t="s">
        <v>81</v>
      </c>
      <c r="C160" s="18"/>
      <c r="D160" s="18"/>
      <c r="E160" s="18"/>
      <c r="F160" s="19"/>
      <c r="G160" s="76"/>
      <c r="H160" s="77"/>
      <c r="I160" s="24"/>
    </row>
    <row r="161" spans="1:9" s="1" customFormat="1" ht="24" customHeight="1" x14ac:dyDescent="0.25">
      <c r="A161" s="21"/>
      <c r="B161" s="535" t="s">
        <v>82</v>
      </c>
      <c r="C161" s="536"/>
      <c r="D161" s="536"/>
      <c r="E161" s="536"/>
      <c r="F161" s="19"/>
      <c r="G161" s="76"/>
      <c r="H161" s="76"/>
      <c r="I161" s="20"/>
    </row>
    <row r="162" spans="1:9" s="1" customFormat="1" x14ac:dyDescent="0.25">
      <c r="A162" s="22">
        <v>2</v>
      </c>
      <c r="B162" s="19" t="s">
        <v>150</v>
      </c>
      <c r="C162" s="23"/>
      <c r="D162" s="23"/>
      <c r="E162" s="23"/>
      <c r="F162" s="23"/>
      <c r="G162" s="19"/>
      <c r="H162" s="19"/>
      <c r="I162" s="20"/>
    </row>
    <row r="163" spans="1:9" x14ac:dyDescent="0.25">
      <c r="A163" s="32"/>
      <c r="B163" s="35"/>
      <c r="C163" s="28"/>
      <c r="F163" s="36"/>
      <c r="I163" s="37"/>
    </row>
    <row r="164" spans="1:9" x14ac:dyDescent="0.25">
      <c r="B164" s="537"/>
      <c r="C164" s="519"/>
      <c r="D164" s="519"/>
      <c r="E164" s="519"/>
      <c r="F164" s="36"/>
      <c r="I164" s="38"/>
    </row>
    <row r="165" spans="1:9" x14ac:dyDescent="0.25">
      <c r="B165" s="537"/>
      <c r="C165" s="519"/>
      <c r="D165" s="519"/>
      <c r="E165" s="519"/>
      <c r="F165" s="36"/>
      <c r="I165" s="39"/>
    </row>
    <row r="166" spans="1:9" x14ac:dyDescent="0.25">
      <c r="A166" s="33"/>
      <c r="B166" s="518"/>
      <c r="C166" s="519"/>
      <c r="D166" s="519"/>
      <c r="E166" s="519"/>
      <c r="F166" s="36"/>
      <c r="I166" s="39"/>
    </row>
    <row r="167" spans="1:9" x14ac:dyDescent="0.25">
      <c r="A167" s="33"/>
      <c r="B167" s="27"/>
      <c r="C167" s="40"/>
      <c r="D167" s="40"/>
      <c r="E167" s="40"/>
      <c r="F167" s="36"/>
      <c r="I167" s="39"/>
    </row>
    <row r="168" spans="1:9" x14ac:dyDescent="0.25">
      <c r="B168" s="28"/>
      <c r="C168" s="30"/>
      <c r="D168" s="30"/>
      <c r="E168" s="30"/>
      <c r="F168" s="36"/>
      <c r="I168" s="39"/>
    </row>
    <row r="169" spans="1:9" ht="21" x14ac:dyDescent="0.35">
      <c r="A169" s="41"/>
      <c r="B169" s="42"/>
      <c r="C169" s="43"/>
      <c r="D169" s="44"/>
      <c r="E169" s="44"/>
      <c r="F169" s="36"/>
      <c r="I169" s="39"/>
    </row>
    <row r="170" spans="1:9" x14ac:dyDescent="0.25">
      <c r="I170" s="39"/>
    </row>
    <row r="171" spans="1:9" x14ac:dyDescent="0.25">
      <c r="I171" s="45"/>
    </row>
    <row r="172" spans="1:9" x14ac:dyDescent="0.25">
      <c r="I172" s="46"/>
    </row>
    <row r="173" spans="1:9" x14ac:dyDescent="0.25">
      <c r="I173" s="47"/>
    </row>
    <row r="174" spans="1:9" x14ac:dyDescent="0.25">
      <c r="I174" s="46"/>
    </row>
    <row r="175" spans="1:9" x14ac:dyDescent="0.25">
      <c r="I175" s="46"/>
    </row>
  </sheetData>
  <mergeCells count="8">
    <mergeCell ref="B166:E166"/>
    <mergeCell ref="A1:E3"/>
    <mergeCell ref="J48:O49"/>
    <mergeCell ref="F2:F3"/>
    <mergeCell ref="I2:I3"/>
    <mergeCell ref="B161:E161"/>
    <mergeCell ref="B164:E164"/>
    <mergeCell ref="B165:E165"/>
  </mergeCells>
  <pageMargins left="0.7" right="0.7" top="0.75" bottom="0.5" header="0.3" footer="0.3"/>
  <pageSetup scale="80" orientation="portrait" verticalDpi="0" r:id="rId1"/>
  <headerFooter>
    <oddHeader>&amp;C&amp;"Calibri Bold,Bold"&amp;18&amp;K000000Draft Budget 2020</oddHeader>
    <oddFooter>&amp;C&amp;"Calibri,Regular"&amp;K000000&amp;P&amp;R&amp;"Calibri,Regular"&amp;K000000&amp;D</oddFooter>
  </headerFooter>
  <rowBreaks count="2" manualBreakCount="2">
    <brk id="57" max="16383" man="1"/>
    <brk id="10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Y175"/>
  <sheetViews>
    <sheetView tabSelected="1" zoomScaleNormal="100" workbookViewId="0">
      <pane ySplit="3" topLeftCell="A82" activePane="bottomLeft" state="frozen"/>
      <selection pane="bottomLeft" activeCell="Q94" sqref="Q94"/>
    </sheetView>
  </sheetViews>
  <sheetFormatPr defaultColWidth="8.85546875" defaultRowHeight="15" x14ac:dyDescent="0.25"/>
  <cols>
    <col min="1" max="1" width="2.85546875" style="29" customWidth="1"/>
    <col min="2" max="2" width="4.7109375" style="29" customWidth="1"/>
    <col min="3" max="3" width="5" style="29" customWidth="1"/>
    <col min="4" max="4" width="6.140625" style="29" customWidth="1"/>
    <col min="5" max="5" width="33.7109375" style="29" customWidth="1"/>
    <col min="6" max="6" width="3" style="29" hidden="1" customWidth="1"/>
    <col min="7" max="7" width="16.28515625" style="36" customWidth="1"/>
    <col min="8" max="8" width="16.42578125" style="36" customWidth="1"/>
    <col min="9" max="9" width="20" style="36" customWidth="1"/>
    <col min="10" max="10" width="6.7109375" customWidth="1"/>
    <col min="11" max="11" width="9.140625" customWidth="1"/>
    <col min="12" max="12" width="9.85546875" customWidth="1"/>
  </cols>
  <sheetData>
    <row r="1" spans="1:11" ht="17.25" thickTop="1" thickBot="1" x14ac:dyDescent="0.3">
      <c r="A1" s="520" t="s">
        <v>148</v>
      </c>
      <c r="B1" s="521"/>
      <c r="C1" s="521"/>
      <c r="D1" s="521"/>
      <c r="E1" s="522"/>
      <c r="F1" s="26">
        <v>2019</v>
      </c>
      <c r="G1" s="89">
        <v>2019</v>
      </c>
      <c r="H1" s="89">
        <v>2019</v>
      </c>
      <c r="I1" s="89">
        <v>2020</v>
      </c>
    </row>
    <row r="2" spans="1:11" ht="15.75" x14ac:dyDescent="0.25">
      <c r="A2" s="523"/>
      <c r="B2" s="524"/>
      <c r="C2" s="524"/>
      <c r="D2" s="524"/>
      <c r="E2" s="525"/>
      <c r="F2" s="531" t="s">
        <v>0</v>
      </c>
      <c r="G2" s="90" t="s">
        <v>2</v>
      </c>
      <c r="H2" s="90" t="s">
        <v>1</v>
      </c>
      <c r="I2" s="533" t="s">
        <v>0</v>
      </c>
    </row>
    <row r="3" spans="1:11" ht="16.5" thickBot="1" x14ac:dyDescent="0.3">
      <c r="A3" s="526"/>
      <c r="B3" s="527"/>
      <c r="C3" s="527"/>
      <c r="D3" s="527"/>
      <c r="E3" s="528"/>
      <c r="F3" s="532"/>
      <c r="G3" s="91" t="s">
        <v>147</v>
      </c>
      <c r="H3" s="91" t="s">
        <v>3</v>
      </c>
      <c r="I3" s="534"/>
    </row>
    <row r="4" spans="1:11" s="1" customFormat="1" ht="24.95" customHeight="1" thickTop="1" thickBot="1" x14ac:dyDescent="0.3">
      <c r="A4" s="78" t="s">
        <v>4</v>
      </c>
      <c r="B4" s="120"/>
      <c r="C4" s="121"/>
      <c r="D4" s="120"/>
      <c r="E4" s="120"/>
      <c r="F4" s="122"/>
      <c r="G4" s="123"/>
      <c r="H4" s="123"/>
      <c r="I4" s="123"/>
    </row>
    <row r="5" spans="1:11" s="1" customFormat="1" ht="15.75" hidden="1" thickBot="1" x14ac:dyDescent="0.3">
      <c r="A5" s="25"/>
      <c r="B5" s="93" t="s">
        <v>5</v>
      </c>
      <c r="C5" s="93"/>
      <c r="D5" s="93"/>
      <c r="E5" s="93"/>
      <c r="F5" s="124"/>
      <c r="G5" s="96"/>
      <c r="H5" s="96"/>
      <c r="I5" s="96"/>
    </row>
    <row r="6" spans="1:11" s="1" customFormat="1" hidden="1" x14ac:dyDescent="0.25">
      <c r="A6" s="25"/>
      <c r="B6" s="97"/>
      <c r="C6" s="125" t="s">
        <v>6</v>
      </c>
      <c r="D6" s="93"/>
      <c r="E6" s="93"/>
      <c r="F6" s="95">
        <v>93000</v>
      </c>
      <c r="G6" s="102">
        <v>93000</v>
      </c>
      <c r="H6" s="102">
        <v>97660</v>
      </c>
      <c r="I6" s="102">
        <v>94000</v>
      </c>
    </row>
    <row r="7" spans="1:11" s="1" customFormat="1" hidden="1" x14ac:dyDescent="0.25">
      <c r="A7" s="25"/>
      <c r="B7" s="97"/>
      <c r="C7" s="126" t="s">
        <v>7</v>
      </c>
      <c r="D7" s="93"/>
      <c r="E7" s="93"/>
      <c r="F7" s="95">
        <v>34000</v>
      </c>
      <c r="G7" s="102">
        <v>34000</v>
      </c>
      <c r="H7" s="102">
        <v>46501</v>
      </c>
      <c r="I7" s="102">
        <v>38000</v>
      </c>
    </row>
    <row r="8" spans="1:11" s="1" customFormat="1" ht="15.75" hidden="1" thickBot="1" x14ac:dyDescent="0.3">
      <c r="A8" s="25"/>
      <c r="B8" s="97"/>
      <c r="C8" s="127" t="s">
        <v>8</v>
      </c>
      <c r="D8" s="97"/>
      <c r="E8" s="97"/>
      <c r="F8" s="128"/>
      <c r="G8" s="129"/>
      <c r="H8" s="129">
        <v>2965</v>
      </c>
      <c r="I8" s="129">
        <v>3000</v>
      </c>
    </row>
    <row r="9" spans="1:11" s="2" customFormat="1" ht="18.95" customHeight="1" thickBot="1" x14ac:dyDescent="0.3">
      <c r="A9" s="15"/>
      <c r="B9" s="130" t="s">
        <v>9</v>
      </c>
      <c r="C9" s="131"/>
      <c r="D9" s="130"/>
      <c r="E9" s="132"/>
      <c r="F9" s="133">
        <f>SUM(F6:F7)</f>
        <v>127000</v>
      </c>
      <c r="G9" s="134">
        <v>127000</v>
      </c>
      <c r="H9" s="135">
        <f>SUM(H6:H8)</f>
        <v>147126</v>
      </c>
      <c r="I9" s="119">
        <f>I6+I7+I8</f>
        <v>135000</v>
      </c>
    </row>
    <row r="10" spans="1:11" s="1" customFormat="1" x14ac:dyDescent="0.25">
      <c r="A10" s="25"/>
      <c r="B10" s="93" t="s">
        <v>10</v>
      </c>
      <c r="C10" s="100"/>
      <c r="D10" s="94"/>
      <c r="E10" s="94"/>
      <c r="F10" s="110"/>
      <c r="G10" s="111"/>
      <c r="H10" s="111"/>
      <c r="I10" s="111"/>
      <c r="K10" s="52"/>
    </row>
    <row r="11" spans="1:11" s="1" customFormat="1" x14ac:dyDescent="0.25">
      <c r="A11" s="25"/>
      <c r="B11" s="97"/>
      <c r="C11" s="330" t="s">
        <v>11</v>
      </c>
      <c r="D11" s="331"/>
      <c r="E11" s="331"/>
      <c r="F11" s="332"/>
      <c r="G11" s="333"/>
      <c r="H11" s="333"/>
      <c r="I11" s="333"/>
    </row>
    <row r="12" spans="1:11" s="1" customFormat="1" hidden="1" x14ac:dyDescent="0.25">
      <c r="A12" s="25"/>
      <c r="B12" s="97"/>
      <c r="C12" s="334"/>
      <c r="D12" s="335" t="s">
        <v>84</v>
      </c>
      <c r="E12" s="336"/>
      <c r="F12" s="332"/>
      <c r="G12" s="333"/>
      <c r="H12" s="333"/>
      <c r="I12" s="333"/>
    </row>
    <row r="13" spans="1:11" s="1" customFormat="1" hidden="1" x14ac:dyDescent="0.25">
      <c r="A13" s="25"/>
      <c r="B13" s="97"/>
      <c r="C13" s="334"/>
      <c r="D13" s="337"/>
      <c r="E13" s="338" t="s">
        <v>86</v>
      </c>
      <c r="F13" s="332">
        <v>10000</v>
      </c>
      <c r="G13" s="339">
        <v>10000</v>
      </c>
      <c r="H13" s="339">
        <v>11926</v>
      </c>
      <c r="I13" s="339">
        <v>10000</v>
      </c>
    </row>
    <row r="14" spans="1:11" s="1" customFormat="1" hidden="1" x14ac:dyDescent="0.25">
      <c r="A14" s="25"/>
      <c r="B14" s="97"/>
      <c r="C14" s="334"/>
      <c r="D14" s="337"/>
      <c r="E14" s="338" t="s">
        <v>85</v>
      </c>
      <c r="F14" s="340">
        <v>-4500</v>
      </c>
      <c r="G14" s="341">
        <v>-4500</v>
      </c>
      <c r="H14" s="341">
        <v>-5590</v>
      </c>
      <c r="I14" s="341">
        <v>-4500</v>
      </c>
    </row>
    <row r="15" spans="1:11" s="1" customFormat="1" ht="15.75" thickBot="1" x14ac:dyDescent="0.3">
      <c r="A15" s="25"/>
      <c r="B15" s="97"/>
      <c r="C15" s="334"/>
      <c r="D15" s="342" t="s">
        <v>114</v>
      </c>
      <c r="E15" s="343"/>
      <c r="F15" s="344">
        <f>SUM(F13:F14)</f>
        <v>5500</v>
      </c>
      <c r="G15" s="345">
        <v>5500</v>
      </c>
      <c r="H15" s="345">
        <f>SUM(H13:H14)</f>
        <v>6336</v>
      </c>
      <c r="I15" s="345">
        <f>I13+I14</f>
        <v>5500</v>
      </c>
    </row>
    <row r="16" spans="1:11" s="1" customFormat="1" ht="15.75" hidden="1" thickBot="1" x14ac:dyDescent="0.3">
      <c r="A16" s="25"/>
      <c r="B16" s="97"/>
      <c r="C16" s="346"/>
      <c r="D16" s="337" t="s">
        <v>83</v>
      </c>
      <c r="E16" s="347"/>
      <c r="F16" s="348"/>
      <c r="G16" s="349"/>
      <c r="H16" s="349"/>
      <c r="I16" s="349"/>
    </row>
    <row r="17" spans="1:11" s="1" customFormat="1" hidden="1" x14ac:dyDescent="0.25">
      <c r="A17" s="25"/>
      <c r="B17" s="97"/>
      <c r="C17" s="334"/>
      <c r="D17" s="350"/>
      <c r="E17" s="338" t="s">
        <v>87</v>
      </c>
      <c r="F17" s="332">
        <v>3500</v>
      </c>
      <c r="G17" s="339">
        <v>3500</v>
      </c>
      <c r="H17" s="339">
        <v>3640</v>
      </c>
      <c r="I17" s="339">
        <v>3200</v>
      </c>
    </row>
    <row r="18" spans="1:11" s="1" customFormat="1" hidden="1" x14ac:dyDescent="0.25">
      <c r="A18" s="25"/>
      <c r="B18" s="97"/>
      <c r="C18" s="334"/>
      <c r="D18" s="350"/>
      <c r="E18" s="338" t="s">
        <v>88</v>
      </c>
      <c r="F18" s="332">
        <v>4500</v>
      </c>
      <c r="G18" s="339">
        <v>4500</v>
      </c>
      <c r="H18" s="339">
        <v>2400</v>
      </c>
      <c r="I18" s="339">
        <v>5000</v>
      </c>
    </row>
    <row r="19" spans="1:11" s="1" customFormat="1" hidden="1" x14ac:dyDescent="0.25">
      <c r="A19" s="25"/>
      <c r="B19" s="97"/>
      <c r="C19" s="334"/>
      <c r="D19" s="350"/>
      <c r="E19" s="351" t="s">
        <v>12</v>
      </c>
      <c r="F19" s="332">
        <v>300</v>
      </c>
      <c r="G19" s="339">
        <v>300</v>
      </c>
      <c r="H19" s="339">
        <v>165</v>
      </c>
      <c r="I19" s="339">
        <v>200</v>
      </c>
    </row>
    <row r="20" spans="1:11" s="1" customFormat="1" hidden="1" x14ac:dyDescent="0.25">
      <c r="A20" s="25"/>
      <c r="B20" s="97"/>
      <c r="C20" s="334"/>
      <c r="D20" s="350"/>
      <c r="E20" s="338" t="s">
        <v>89</v>
      </c>
      <c r="F20" s="332">
        <v>16000</v>
      </c>
      <c r="G20" s="339">
        <v>16000</v>
      </c>
      <c r="H20" s="339">
        <v>14660</v>
      </c>
      <c r="I20" s="339">
        <v>15000</v>
      </c>
    </row>
    <row r="21" spans="1:11" s="1" customFormat="1" hidden="1" x14ac:dyDescent="0.25">
      <c r="A21" s="25"/>
      <c r="B21" s="97"/>
      <c r="C21" s="334"/>
      <c r="D21" s="350"/>
      <c r="E21" s="338" t="s">
        <v>90</v>
      </c>
      <c r="F21" s="332">
        <v>4400</v>
      </c>
      <c r="G21" s="339">
        <v>4400</v>
      </c>
      <c r="H21" s="339">
        <v>4325</v>
      </c>
      <c r="I21" s="352">
        <v>4000</v>
      </c>
    </row>
    <row r="22" spans="1:11" s="1" customFormat="1" hidden="1" x14ac:dyDescent="0.25">
      <c r="A22" s="25"/>
      <c r="B22" s="97"/>
      <c r="C22" s="334"/>
      <c r="D22" s="350"/>
      <c r="E22" s="338" t="s">
        <v>91</v>
      </c>
      <c r="F22" s="332">
        <v>450</v>
      </c>
      <c r="G22" s="339">
        <v>450</v>
      </c>
      <c r="H22" s="339">
        <v>270</v>
      </c>
      <c r="I22" s="352">
        <v>300</v>
      </c>
    </row>
    <row r="23" spans="1:11" s="1" customFormat="1" hidden="1" x14ac:dyDescent="0.25">
      <c r="A23" s="25"/>
      <c r="B23" s="97"/>
      <c r="C23" s="334"/>
      <c r="D23" s="350"/>
      <c r="E23" s="338" t="s">
        <v>13</v>
      </c>
      <c r="F23" s="332">
        <v>650</v>
      </c>
      <c r="G23" s="339">
        <v>650</v>
      </c>
      <c r="H23" s="339">
        <v>650</v>
      </c>
      <c r="I23" s="352">
        <v>650</v>
      </c>
    </row>
    <row r="24" spans="1:11" s="1" customFormat="1" hidden="1" x14ac:dyDescent="0.25">
      <c r="A24" s="25"/>
      <c r="B24" s="97"/>
      <c r="C24" s="334"/>
      <c r="D24" s="350"/>
      <c r="E24" s="338" t="s">
        <v>92</v>
      </c>
      <c r="F24" s="332">
        <v>1000</v>
      </c>
      <c r="G24" s="339">
        <v>1000</v>
      </c>
      <c r="H24" s="339">
        <v>1603</v>
      </c>
      <c r="I24" s="352">
        <v>600</v>
      </c>
    </row>
    <row r="25" spans="1:11" s="1" customFormat="1" hidden="1" x14ac:dyDescent="0.25">
      <c r="A25" s="25"/>
      <c r="B25" s="97"/>
      <c r="C25" s="334"/>
      <c r="D25" s="350"/>
      <c r="E25" s="338" t="s">
        <v>93</v>
      </c>
      <c r="F25" s="332">
        <v>900</v>
      </c>
      <c r="G25" s="339">
        <v>900</v>
      </c>
      <c r="H25" s="339">
        <v>900</v>
      </c>
      <c r="I25" s="352">
        <v>900</v>
      </c>
    </row>
    <row r="26" spans="1:11" s="1" customFormat="1" hidden="1" x14ac:dyDescent="0.25">
      <c r="A26" s="25"/>
      <c r="B26" s="97"/>
      <c r="C26" s="334"/>
      <c r="D26" s="350"/>
      <c r="E26" s="338" t="s">
        <v>94</v>
      </c>
      <c r="F26" s="332"/>
      <c r="G26" s="339"/>
      <c r="H26" s="339">
        <v>2333</v>
      </c>
      <c r="I26" s="352">
        <v>0</v>
      </c>
    </row>
    <row r="27" spans="1:11" s="1" customFormat="1" ht="15.75" hidden="1" thickBot="1" x14ac:dyDescent="0.3">
      <c r="A27" s="25"/>
      <c r="B27" s="97"/>
      <c r="C27" s="334"/>
      <c r="D27" s="350"/>
      <c r="E27" s="338" t="s">
        <v>95</v>
      </c>
      <c r="F27" s="353"/>
      <c r="G27" s="341"/>
      <c r="H27" s="341">
        <v>0</v>
      </c>
      <c r="I27" s="354">
        <v>0</v>
      </c>
    </row>
    <row r="28" spans="1:11" s="2" customFormat="1" ht="15.75" thickBot="1" x14ac:dyDescent="0.3">
      <c r="A28" s="15"/>
      <c r="B28" s="97"/>
      <c r="C28" s="346"/>
      <c r="D28" s="355" t="s">
        <v>14</v>
      </c>
      <c r="E28" s="356"/>
      <c r="F28" s="357">
        <f>SUM(F17:F27)</f>
        <v>31700</v>
      </c>
      <c r="G28" s="358">
        <v>31700</v>
      </c>
      <c r="H28" s="358">
        <f>SUM(H17:H27)</f>
        <v>30946</v>
      </c>
      <c r="I28" s="359">
        <f>SUM(I17:I27)</f>
        <v>29850</v>
      </c>
    </row>
    <row r="29" spans="1:11" s="48" customFormat="1" ht="18" customHeight="1" thickBot="1" x14ac:dyDescent="0.3">
      <c r="A29" s="79"/>
      <c r="B29" s="136"/>
      <c r="C29" s="360" t="s">
        <v>128</v>
      </c>
      <c r="D29" s="361"/>
      <c r="E29" s="361"/>
      <c r="F29" s="362"/>
      <c r="G29" s="363"/>
      <c r="H29" s="364">
        <f>H15+H28</f>
        <v>37282</v>
      </c>
      <c r="I29" s="365">
        <f>I15+I28</f>
        <v>35350</v>
      </c>
    </row>
    <row r="30" spans="1:11" s="1" customFormat="1" x14ac:dyDescent="0.25">
      <c r="A30" s="25"/>
      <c r="B30" s="97"/>
      <c r="C30" s="137" t="s">
        <v>144</v>
      </c>
      <c r="D30" s="138"/>
      <c r="E30" s="100"/>
      <c r="F30" s="128"/>
      <c r="G30" s="123"/>
      <c r="H30" s="123"/>
      <c r="I30" s="139"/>
    </row>
    <row r="31" spans="1:11" s="1" customFormat="1" x14ac:dyDescent="0.25">
      <c r="A31" s="25"/>
      <c r="B31" s="97"/>
      <c r="C31" s="366"/>
      <c r="D31" s="367" t="s">
        <v>18</v>
      </c>
      <c r="E31" s="342"/>
      <c r="F31" s="368"/>
      <c r="G31" s="369"/>
      <c r="H31" s="369"/>
      <c r="I31" s="370">
        <v>3700</v>
      </c>
    </row>
    <row r="32" spans="1:11" s="2" customFormat="1" ht="12.75" x14ac:dyDescent="0.25">
      <c r="A32" s="15"/>
      <c r="B32" s="97"/>
      <c r="C32" s="371"/>
      <c r="D32" s="342" t="s">
        <v>15</v>
      </c>
      <c r="E32" s="342"/>
      <c r="F32" s="372">
        <v>500</v>
      </c>
      <c r="G32" s="369">
        <v>500</v>
      </c>
      <c r="H32" s="369">
        <v>966</v>
      </c>
      <c r="I32" s="370">
        <v>500</v>
      </c>
      <c r="K32" s="49"/>
    </row>
    <row r="33" spans="1:17" s="1" customFormat="1" hidden="1" x14ac:dyDescent="0.25">
      <c r="A33" s="25"/>
      <c r="B33" s="97"/>
      <c r="C33" s="366"/>
      <c r="D33" s="373" t="s">
        <v>132</v>
      </c>
      <c r="E33" s="331"/>
      <c r="F33" s="348"/>
      <c r="G33" s="349"/>
      <c r="H33" s="349"/>
      <c r="I33" s="374"/>
    </row>
    <row r="34" spans="1:17" s="1" customFormat="1" hidden="1" x14ac:dyDescent="0.25">
      <c r="A34" s="25"/>
      <c r="B34" s="97"/>
      <c r="C34" s="334"/>
      <c r="D34" s="375"/>
      <c r="E34" s="376" t="s">
        <v>133</v>
      </c>
      <c r="F34" s="348">
        <v>4000</v>
      </c>
      <c r="G34" s="377">
        <v>4000</v>
      </c>
      <c r="H34" s="377">
        <v>5818</v>
      </c>
      <c r="I34" s="378">
        <v>5000</v>
      </c>
    </row>
    <row r="35" spans="1:17" s="1" customFormat="1" hidden="1" x14ac:dyDescent="0.25">
      <c r="A35" s="25"/>
      <c r="B35" s="97"/>
      <c r="C35" s="334"/>
      <c r="D35" s="379"/>
      <c r="E35" s="380" t="s">
        <v>134</v>
      </c>
      <c r="F35" s="340">
        <v>-500</v>
      </c>
      <c r="G35" s="341">
        <v>-500</v>
      </c>
      <c r="H35" s="341">
        <v>-369</v>
      </c>
      <c r="I35" s="354"/>
    </row>
    <row r="36" spans="1:17" s="50" customFormat="1" ht="12.75" x14ac:dyDescent="0.25">
      <c r="A36" s="15"/>
      <c r="B36" s="97"/>
      <c r="C36" s="334"/>
      <c r="D36" s="342" t="s">
        <v>115</v>
      </c>
      <c r="E36" s="342"/>
      <c r="F36" s="368">
        <f>SUM(F34:F35)</f>
        <v>3500</v>
      </c>
      <c r="G36" s="369">
        <v>3500</v>
      </c>
      <c r="H36" s="369">
        <f>SUM(H34:H35)</f>
        <v>5449</v>
      </c>
      <c r="I36" s="370">
        <f>I34+I35</f>
        <v>5000</v>
      </c>
      <c r="Q36" s="92"/>
    </row>
    <row r="37" spans="1:17" s="50" customFormat="1" ht="12.75" hidden="1" x14ac:dyDescent="0.25">
      <c r="A37" s="15"/>
      <c r="B37" s="97"/>
      <c r="C37" s="334"/>
      <c r="D37" s="381" t="s">
        <v>135</v>
      </c>
      <c r="E37" s="382"/>
      <c r="F37" s="383"/>
      <c r="G37" s="384"/>
      <c r="H37" s="384"/>
      <c r="I37" s="385"/>
    </row>
    <row r="38" spans="1:17" s="1" customFormat="1" hidden="1" x14ac:dyDescent="0.25">
      <c r="A38" s="25"/>
      <c r="B38" s="97"/>
      <c r="C38" s="334"/>
      <c r="D38" s="386"/>
      <c r="E38" s="387" t="s">
        <v>133</v>
      </c>
      <c r="F38" s="348">
        <v>2900</v>
      </c>
      <c r="G38" s="377">
        <v>2900</v>
      </c>
      <c r="H38" s="377">
        <v>4190</v>
      </c>
      <c r="I38" s="374"/>
    </row>
    <row r="39" spans="1:17" s="1" customFormat="1" hidden="1" x14ac:dyDescent="0.25">
      <c r="A39" s="25"/>
      <c r="B39" s="97"/>
      <c r="C39" s="334"/>
      <c r="D39" s="386"/>
      <c r="E39" s="388" t="s">
        <v>134</v>
      </c>
      <c r="F39" s="389"/>
      <c r="G39" s="390"/>
      <c r="H39" s="390">
        <v>-3565</v>
      </c>
      <c r="I39" s="391"/>
    </row>
    <row r="40" spans="1:17" s="50" customFormat="1" ht="12.75" x14ac:dyDescent="0.25">
      <c r="A40" s="15"/>
      <c r="B40" s="97"/>
      <c r="C40" s="334"/>
      <c r="D40" s="392" t="s">
        <v>124</v>
      </c>
      <c r="E40" s="392"/>
      <c r="F40" s="368"/>
      <c r="G40" s="369">
        <f>SUM(G38:G39)</f>
        <v>2900</v>
      </c>
      <c r="H40" s="369">
        <f>SUM(H38:H39)</f>
        <v>625</v>
      </c>
      <c r="I40" s="370">
        <v>0</v>
      </c>
    </row>
    <row r="41" spans="1:17" s="52" customFormat="1" hidden="1" x14ac:dyDescent="0.25">
      <c r="A41" s="25"/>
      <c r="B41" s="97"/>
      <c r="C41" s="373"/>
      <c r="D41" s="393" t="s">
        <v>96</v>
      </c>
      <c r="E41" s="393"/>
      <c r="F41" s="389"/>
      <c r="G41" s="394"/>
      <c r="H41" s="394"/>
      <c r="I41" s="395"/>
      <c r="J41" s="53"/>
    </row>
    <row r="42" spans="1:17" s="50" customFormat="1" ht="12.75" x14ac:dyDescent="0.25">
      <c r="A42" s="15"/>
      <c r="B42" s="97"/>
      <c r="C42" s="342" t="s">
        <v>143</v>
      </c>
      <c r="D42" s="396"/>
      <c r="E42" s="397"/>
      <c r="F42" s="383"/>
      <c r="G42" s="369">
        <f>G36+G50+G51+G40</f>
        <v>6400</v>
      </c>
      <c r="H42" s="369">
        <f>H31+H32+H36+H40+H41</f>
        <v>7040</v>
      </c>
      <c r="I42" s="370">
        <f>I31+I32+I36+I50+I51+I40+I41</f>
        <v>9200</v>
      </c>
    </row>
    <row r="43" spans="1:17" s="1" customFormat="1" x14ac:dyDescent="0.25">
      <c r="A43" s="25"/>
      <c r="B43" s="97"/>
      <c r="C43" s="163" t="s">
        <v>140</v>
      </c>
      <c r="D43" s="166"/>
      <c r="E43" s="163"/>
      <c r="F43" s="110"/>
      <c r="G43" s="167"/>
      <c r="H43" s="167"/>
      <c r="I43" s="168"/>
      <c r="J43" s="54"/>
      <c r="K43" s="55"/>
      <c r="L43" s="55"/>
      <c r="M43" s="55"/>
      <c r="N43" s="55"/>
      <c r="O43" s="55"/>
      <c r="P43" s="55"/>
    </row>
    <row r="44" spans="1:17" s="1" customFormat="1" x14ac:dyDescent="0.25">
      <c r="A44" s="25"/>
      <c r="B44" s="97"/>
      <c r="C44" s="393"/>
      <c r="D44" s="388" t="s">
        <v>16</v>
      </c>
      <c r="E44" s="393"/>
      <c r="F44" s="332"/>
      <c r="G44" s="333"/>
      <c r="H44" s="333"/>
      <c r="I44" s="333">
        <v>1000</v>
      </c>
    </row>
    <row r="45" spans="1:17" s="1" customFormat="1" x14ac:dyDescent="0.25">
      <c r="A45" s="25"/>
      <c r="B45" s="97"/>
      <c r="C45" s="393"/>
      <c r="D45" s="398" t="s">
        <v>17</v>
      </c>
      <c r="E45" s="393"/>
      <c r="F45" s="332"/>
      <c r="G45" s="333"/>
      <c r="H45" s="333"/>
      <c r="I45" s="333">
        <v>1500</v>
      </c>
    </row>
    <row r="46" spans="1:17" s="1" customFormat="1" x14ac:dyDescent="0.25">
      <c r="A46" s="25"/>
      <c r="B46" s="97"/>
      <c r="C46" s="393"/>
      <c r="D46" s="399" t="s">
        <v>47</v>
      </c>
      <c r="E46" s="393"/>
      <c r="F46" s="332"/>
      <c r="G46" s="333"/>
      <c r="H46" s="333"/>
      <c r="I46" s="333">
        <v>5000</v>
      </c>
    </row>
    <row r="47" spans="1:17" s="1" customFormat="1" x14ac:dyDescent="0.25">
      <c r="A47" s="25"/>
      <c r="B47" s="97"/>
      <c r="C47" s="393"/>
      <c r="D47" s="399" t="s">
        <v>119</v>
      </c>
      <c r="E47" s="393"/>
      <c r="F47" s="332"/>
      <c r="G47" s="333"/>
      <c r="H47" s="333">
        <v>2488</v>
      </c>
      <c r="I47" s="333">
        <v>4000</v>
      </c>
      <c r="J47" s="529"/>
      <c r="K47" s="530"/>
      <c r="L47" s="530"/>
      <c r="M47" s="530"/>
      <c r="N47" s="530"/>
      <c r="O47" s="530"/>
    </row>
    <row r="48" spans="1:17" s="1" customFormat="1" x14ac:dyDescent="0.25">
      <c r="A48" s="25"/>
      <c r="B48" s="97"/>
      <c r="C48" s="393"/>
      <c r="D48" s="399" t="s">
        <v>118</v>
      </c>
      <c r="E48" s="393"/>
      <c r="F48" s="332"/>
      <c r="G48" s="333"/>
      <c r="H48" s="333"/>
      <c r="I48" s="333">
        <v>300</v>
      </c>
      <c r="J48" s="529"/>
      <c r="K48" s="530"/>
      <c r="L48" s="530"/>
      <c r="M48" s="530"/>
      <c r="N48" s="530"/>
      <c r="O48" s="530"/>
    </row>
    <row r="49" spans="1:129" s="1" customFormat="1" x14ac:dyDescent="0.25">
      <c r="A49" s="25"/>
      <c r="B49" s="97"/>
      <c r="C49" s="393"/>
      <c r="D49" s="399" t="s">
        <v>19</v>
      </c>
      <c r="E49" s="393"/>
      <c r="F49" s="340"/>
      <c r="G49" s="400"/>
      <c r="H49" s="400"/>
      <c r="I49" s="400">
        <v>500</v>
      </c>
      <c r="K49" s="56"/>
    </row>
    <row r="50" spans="1:129" s="50" customFormat="1" ht="12.75" x14ac:dyDescent="0.25">
      <c r="A50" s="15"/>
      <c r="B50" s="97"/>
      <c r="C50" s="393"/>
      <c r="D50" s="401" t="s">
        <v>127</v>
      </c>
      <c r="E50" s="392"/>
      <c r="F50" s="368"/>
      <c r="G50" s="369"/>
      <c r="H50" s="369">
        <v>589</v>
      </c>
      <c r="I50" s="370"/>
    </row>
    <row r="51" spans="1:129" s="50" customFormat="1" ht="12.75" x14ac:dyDescent="0.25">
      <c r="A51" s="15"/>
      <c r="B51" s="97"/>
      <c r="C51" s="393"/>
      <c r="D51" s="401" t="s">
        <v>126</v>
      </c>
      <c r="E51" s="392"/>
      <c r="F51" s="368"/>
      <c r="G51" s="369"/>
      <c r="H51" s="369">
        <v>1234</v>
      </c>
      <c r="I51" s="370"/>
    </row>
    <row r="52" spans="1:129" s="1" customFormat="1" ht="15.75" thickBot="1" x14ac:dyDescent="0.3">
      <c r="A52" s="25"/>
      <c r="B52" s="97"/>
      <c r="C52" s="392" t="s">
        <v>20</v>
      </c>
      <c r="D52" s="402"/>
      <c r="E52" s="392"/>
      <c r="F52" s="344"/>
      <c r="G52" s="394"/>
      <c r="H52" s="345">
        <f>SUM(H44:H51)</f>
        <v>4311</v>
      </c>
      <c r="I52" s="345">
        <f>SUM(I44:I51)</f>
        <v>12300</v>
      </c>
    </row>
    <row r="53" spans="1:129" s="57" customFormat="1" ht="20.100000000000001" customHeight="1" thickBot="1" x14ac:dyDescent="0.3">
      <c r="A53" s="80"/>
      <c r="B53" s="173" t="s">
        <v>21</v>
      </c>
      <c r="C53" s="174"/>
      <c r="D53" s="173"/>
      <c r="E53" s="173"/>
      <c r="F53" s="175" t="e">
        <f>F15+F28+F36+F32+#REF!</f>
        <v>#REF!</v>
      </c>
      <c r="G53" s="119">
        <v>45400</v>
      </c>
      <c r="H53" s="119">
        <f>H29+H36+H40+H32+H52</f>
        <v>48633</v>
      </c>
      <c r="I53" s="176">
        <f>I29+I42+I52</f>
        <v>56850</v>
      </c>
    </row>
    <row r="54" spans="1:129" s="1" customFormat="1" ht="20.100000000000001" customHeight="1" x14ac:dyDescent="0.25">
      <c r="A54" s="81"/>
      <c r="B54" s="177" t="s">
        <v>142</v>
      </c>
      <c r="C54" s="178"/>
      <c r="D54" s="178"/>
      <c r="E54" s="178"/>
      <c r="F54" s="179" t="e">
        <f>F9+F53</f>
        <v>#REF!</v>
      </c>
      <c r="G54" s="180">
        <v>172400</v>
      </c>
      <c r="H54" s="180">
        <f>H9+H53</f>
        <v>195759</v>
      </c>
      <c r="I54" s="181">
        <f>I9+I53</f>
        <v>191850</v>
      </c>
    </row>
    <row r="55" spans="1:129" s="57" customFormat="1" ht="26.1" customHeight="1" thickBot="1" x14ac:dyDescent="0.3">
      <c r="A55" s="82"/>
      <c r="B55" s="182" t="s">
        <v>145</v>
      </c>
      <c r="C55" s="183"/>
      <c r="D55" s="183"/>
      <c r="E55" s="183"/>
      <c r="F55" s="184">
        <v>140000</v>
      </c>
      <c r="G55" s="185">
        <v>140000</v>
      </c>
      <c r="H55" s="185">
        <v>129434</v>
      </c>
      <c r="I55" s="186">
        <v>140000</v>
      </c>
      <c r="J55" s="58"/>
      <c r="K55" s="58"/>
      <c r="L55" s="58"/>
      <c r="M55" s="59"/>
      <c r="N55" s="59"/>
    </row>
    <row r="56" spans="1:129" s="1" customFormat="1" ht="24.95" customHeight="1" thickBot="1" x14ac:dyDescent="0.3">
      <c r="A56" s="403" t="s">
        <v>22</v>
      </c>
      <c r="B56" s="404"/>
      <c r="C56" s="405"/>
      <c r="D56" s="406"/>
      <c r="E56" s="407"/>
      <c r="F56" s="408" t="e">
        <f>F9+F53+F55</f>
        <v>#REF!</v>
      </c>
      <c r="G56" s="409">
        <v>312400</v>
      </c>
      <c r="H56" s="410">
        <f>SUM(H54:H55)</f>
        <v>325193</v>
      </c>
      <c r="I56" s="411">
        <f>I54+I55</f>
        <v>331850</v>
      </c>
    </row>
    <row r="57" spans="1:129" x14ac:dyDescent="0.25">
      <c r="A57" s="31"/>
      <c r="B57" s="187"/>
      <c r="C57" s="187"/>
      <c r="D57" s="187"/>
      <c r="E57" s="187"/>
      <c r="F57" s="188"/>
      <c r="G57" s="189"/>
      <c r="H57" s="189"/>
      <c r="I57" s="190"/>
    </row>
    <row r="58" spans="1:129" s="1" customFormat="1" ht="24.95" customHeight="1" x14ac:dyDescent="0.25">
      <c r="A58" s="78" t="s">
        <v>23</v>
      </c>
      <c r="B58" s="120"/>
      <c r="C58" s="120"/>
      <c r="D58" s="120"/>
      <c r="E58" s="120"/>
      <c r="F58" s="128"/>
      <c r="G58" s="123"/>
      <c r="H58" s="123"/>
      <c r="I58" s="139"/>
    </row>
    <row r="59" spans="1:129" s="1" customFormat="1" x14ac:dyDescent="0.25">
      <c r="A59" s="25"/>
      <c r="B59" s="191" t="s">
        <v>24</v>
      </c>
      <c r="C59" s="93"/>
      <c r="D59" s="93"/>
      <c r="E59" s="192"/>
      <c r="F59" s="95"/>
      <c r="G59" s="96"/>
      <c r="H59" s="96"/>
      <c r="I59" s="193"/>
    </row>
    <row r="60" spans="1:129" s="1" customFormat="1" x14ac:dyDescent="0.25">
      <c r="A60" s="25"/>
      <c r="B60" s="97"/>
      <c r="C60" s="379" t="s">
        <v>25</v>
      </c>
      <c r="D60" s="412"/>
      <c r="E60" s="413"/>
      <c r="F60" s="340">
        <v>12499</v>
      </c>
      <c r="G60" s="339">
        <v>12499</v>
      </c>
      <c r="H60" s="339">
        <v>12498</v>
      </c>
      <c r="I60" s="339">
        <v>12499</v>
      </c>
    </row>
    <row r="61" spans="1:129" s="1" customFormat="1" x14ac:dyDescent="0.25">
      <c r="A61" s="25"/>
      <c r="B61" s="97"/>
      <c r="C61" s="379" t="s">
        <v>26</v>
      </c>
      <c r="D61" s="412"/>
      <c r="E61" s="413"/>
      <c r="F61" s="340"/>
      <c r="G61" s="341">
        <v>1250</v>
      </c>
      <c r="H61" s="341">
        <v>1249</v>
      </c>
      <c r="I61" s="341">
        <v>1250</v>
      </c>
    </row>
    <row r="62" spans="1:129" s="61" customFormat="1" ht="15" customHeight="1" x14ac:dyDescent="0.25">
      <c r="A62" s="15"/>
      <c r="B62" s="97"/>
      <c r="C62" s="414" t="s">
        <v>27</v>
      </c>
      <c r="D62" s="367"/>
      <c r="E62" s="415"/>
      <c r="F62" s="368"/>
      <c r="G62" s="416"/>
      <c r="H62" s="345">
        <f>SUM(H60:H61)</f>
        <v>13747</v>
      </c>
      <c r="I62" s="345">
        <f>SUM(I60:I61)</f>
        <v>13749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2" customFormat="1" ht="15" customHeight="1" x14ac:dyDescent="0.25">
      <c r="A63" s="15"/>
      <c r="B63" s="191" t="s">
        <v>28</v>
      </c>
      <c r="C63" s="196"/>
      <c r="D63" s="105"/>
      <c r="E63" s="105"/>
      <c r="F63" s="146">
        <f>'[1]Compensation 2019'!$L$36</f>
        <v>226699.91609572066</v>
      </c>
      <c r="G63" s="197">
        <v>247517</v>
      </c>
      <c r="H63" s="197">
        <v>240748</v>
      </c>
      <c r="I63" s="197">
        <v>234583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</row>
    <row r="64" spans="1:129" s="1" customFormat="1" x14ac:dyDescent="0.25">
      <c r="A64" s="25"/>
      <c r="B64" s="198" t="s">
        <v>146</v>
      </c>
      <c r="C64" s="120"/>
      <c r="D64" s="120"/>
      <c r="E64" s="199"/>
      <c r="F64" s="110"/>
      <c r="G64" s="111"/>
      <c r="H64" s="111"/>
      <c r="I64" s="147"/>
    </row>
    <row r="65" spans="1:17" s="1" customFormat="1" ht="15.95" customHeight="1" x14ac:dyDescent="0.25">
      <c r="A65" s="25"/>
      <c r="B65" s="200" t="s">
        <v>109</v>
      </c>
      <c r="C65" s="108"/>
      <c r="D65" s="97"/>
      <c r="E65" s="108"/>
      <c r="F65" s="95"/>
      <c r="G65" s="96"/>
      <c r="H65" s="96"/>
      <c r="I65" s="193"/>
    </row>
    <row r="66" spans="1:17" s="1" customFormat="1" x14ac:dyDescent="0.25">
      <c r="A66" s="25"/>
      <c r="B66" s="201"/>
      <c r="C66" s="160" t="s">
        <v>29</v>
      </c>
      <c r="D66" s="169"/>
      <c r="E66" s="160"/>
      <c r="F66" s="95"/>
      <c r="G66" s="102"/>
      <c r="H66" s="102"/>
      <c r="I66" s="114">
        <v>1500</v>
      </c>
    </row>
    <row r="67" spans="1:17" s="1" customFormat="1" x14ac:dyDescent="0.25">
      <c r="A67" s="25"/>
      <c r="B67" s="201"/>
      <c r="C67" s="160" t="s">
        <v>97</v>
      </c>
      <c r="D67" s="160"/>
      <c r="E67" s="169"/>
      <c r="F67" s="95"/>
      <c r="G67" s="102"/>
      <c r="H67" s="102">
        <v>-50</v>
      </c>
      <c r="I67" s="202"/>
    </row>
    <row r="68" spans="1:17" s="1" customFormat="1" x14ac:dyDescent="0.25">
      <c r="A68" s="25"/>
      <c r="B68" s="97"/>
      <c r="C68" s="160" t="s">
        <v>98</v>
      </c>
      <c r="D68" s="160"/>
      <c r="E68" s="169"/>
      <c r="F68" s="95">
        <v>1350</v>
      </c>
      <c r="G68" s="102">
        <v>1350</v>
      </c>
      <c r="H68" s="102">
        <v>1140.6099999999999</v>
      </c>
      <c r="I68" s="114">
        <v>1350</v>
      </c>
    </row>
    <row r="69" spans="1:17" s="1" customFormat="1" x14ac:dyDescent="0.25">
      <c r="A69" s="25"/>
      <c r="B69" s="97"/>
      <c r="C69" s="160" t="s">
        <v>116</v>
      </c>
      <c r="D69" s="160"/>
      <c r="E69" s="169"/>
      <c r="F69" s="95">
        <v>1800</v>
      </c>
      <c r="G69" s="102">
        <v>1800</v>
      </c>
      <c r="H69" s="102">
        <f>1142+141+325</f>
        <v>1608</v>
      </c>
      <c r="I69" s="114">
        <v>1800</v>
      </c>
    </row>
    <row r="70" spans="1:17" s="1" customFormat="1" x14ac:dyDescent="0.25">
      <c r="A70" s="25"/>
      <c r="B70" s="97"/>
      <c r="C70" s="160"/>
      <c r="D70" s="160" t="s">
        <v>30</v>
      </c>
      <c r="E70" s="169"/>
      <c r="F70" s="95">
        <v>1400</v>
      </c>
      <c r="G70" s="102">
        <v>1400</v>
      </c>
      <c r="H70" s="102"/>
      <c r="I70" s="114">
        <v>1500</v>
      </c>
    </row>
    <row r="71" spans="1:17" s="1" customFormat="1" x14ac:dyDescent="0.25">
      <c r="A71" s="25"/>
      <c r="B71" s="97"/>
      <c r="C71" s="160" t="s">
        <v>100</v>
      </c>
      <c r="D71" s="160"/>
      <c r="E71" s="169"/>
      <c r="F71" s="95"/>
      <c r="G71" s="102"/>
      <c r="H71" s="102">
        <v>450</v>
      </c>
      <c r="I71" s="114"/>
    </row>
    <row r="72" spans="1:17" s="1" customFormat="1" x14ac:dyDescent="0.25">
      <c r="A72" s="25"/>
      <c r="B72" s="97"/>
      <c r="C72" s="160" t="s">
        <v>99</v>
      </c>
      <c r="D72" s="160"/>
      <c r="E72" s="169"/>
      <c r="F72" s="95">
        <v>1000</v>
      </c>
      <c r="G72" s="102">
        <v>1000</v>
      </c>
      <c r="H72" s="102">
        <v>2522.3000000000002</v>
      </c>
      <c r="I72" s="114">
        <v>700</v>
      </c>
      <c r="K72" s="52"/>
      <c r="L72" s="52"/>
      <c r="M72" s="52"/>
      <c r="N72" s="52"/>
      <c r="O72" s="52"/>
      <c r="P72" s="52"/>
      <c r="Q72" s="52"/>
    </row>
    <row r="73" spans="1:17" s="1" customFormat="1" x14ac:dyDescent="0.25">
      <c r="A73" s="25"/>
      <c r="B73" s="97"/>
      <c r="C73" s="160" t="s">
        <v>101</v>
      </c>
      <c r="D73" s="160"/>
      <c r="E73" s="169"/>
      <c r="F73" s="103">
        <v>500</v>
      </c>
      <c r="G73" s="320">
        <v>500</v>
      </c>
      <c r="H73" s="320">
        <v>366.32</v>
      </c>
      <c r="I73" s="442">
        <v>500</v>
      </c>
      <c r="K73" s="63"/>
      <c r="L73" s="52"/>
      <c r="M73" s="52"/>
      <c r="N73" s="52"/>
      <c r="O73" s="52"/>
      <c r="P73" s="52"/>
      <c r="Q73" s="52"/>
    </row>
    <row r="74" spans="1:17" s="50" customFormat="1" x14ac:dyDescent="0.25">
      <c r="A74" s="15"/>
      <c r="B74" s="204"/>
      <c r="C74" s="417" t="s">
        <v>31</v>
      </c>
      <c r="D74" s="418"/>
      <c r="E74" s="419"/>
      <c r="F74" s="420">
        <f>SUM(F68:F73)</f>
        <v>6050</v>
      </c>
      <c r="G74" s="441">
        <v>6850</v>
      </c>
      <c r="H74" s="441">
        <f>SUM(H67:H73)</f>
        <v>6037.23</v>
      </c>
      <c r="I74" s="443">
        <f>SUM(I66:I73)</f>
        <v>7350</v>
      </c>
    </row>
    <row r="75" spans="1:17" s="1" customFormat="1" x14ac:dyDescent="0.25">
      <c r="A75" s="25"/>
      <c r="B75" s="207" t="s">
        <v>110</v>
      </c>
      <c r="C75" s="208"/>
      <c r="D75" s="169"/>
      <c r="E75" s="206"/>
      <c r="F75" s="95"/>
      <c r="G75" s="111"/>
      <c r="H75" s="111"/>
      <c r="I75" s="209"/>
    </row>
    <row r="76" spans="1:17" s="1" customFormat="1" x14ac:dyDescent="0.25">
      <c r="A76" s="25"/>
      <c r="B76" s="97"/>
      <c r="C76" s="208" t="s">
        <v>102</v>
      </c>
      <c r="D76" s="206"/>
      <c r="E76" s="210"/>
      <c r="F76" s="95"/>
      <c r="G76" s="96"/>
      <c r="H76" s="96"/>
      <c r="I76" s="211"/>
    </row>
    <row r="77" spans="1:17" s="1" customFormat="1" x14ac:dyDescent="0.25">
      <c r="A77" s="25"/>
      <c r="B77" s="97"/>
      <c r="C77" s="208" t="s">
        <v>129</v>
      </c>
      <c r="D77" s="206"/>
      <c r="E77" s="210"/>
      <c r="F77" s="95"/>
      <c r="G77" s="171"/>
      <c r="H77" s="171"/>
      <c r="I77" s="212"/>
    </row>
    <row r="78" spans="1:17" s="1" customFormat="1" ht="15.75" customHeight="1" x14ac:dyDescent="0.25">
      <c r="A78" s="25"/>
      <c r="B78" s="213"/>
      <c r="C78" s="170"/>
      <c r="D78" s="208" t="s">
        <v>32</v>
      </c>
      <c r="E78" s="210"/>
      <c r="F78" s="95"/>
      <c r="G78" s="96"/>
      <c r="H78" s="102">
        <v>-80</v>
      </c>
      <c r="I78" s="214">
        <v>200</v>
      </c>
      <c r="J78" s="52"/>
      <c r="K78" s="52"/>
    </row>
    <row r="79" spans="1:17" s="1" customFormat="1" x14ac:dyDescent="0.25">
      <c r="A79" s="25"/>
      <c r="B79" s="213"/>
      <c r="C79" s="170"/>
      <c r="D79" s="208" t="s">
        <v>33</v>
      </c>
      <c r="E79" s="210"/>
      <c r="F79" s="95"/>
      <c r="G79" s="171"/>
      <c r="H79" s="171"/>
      <c r="I79" s="538">
        <v>100</v>
      </c>
      <c r="J79" s="52"/>
      <c r="K79" s="52"/>
    </row>
    <row r="80" spans="1:17" s="2" customFormat="1" x14ac:dyDescent="0.25">
      <c r="A80" s="84"/>
      <c r="B80" s="108"/>
      <c r="C80" s="417" t="s">
        <v>34</v>
      </c>
      <c r="D80" s="422"/>
      <c r="E80" s="423"/>
      <c r="F80" s="424">
        <v>200</v>
      </c>
      <c r="G80" s="345">
        <v>200</v>
      </c>
      <c r="H80" s="345">
        <v>-80</v>
      </c>
      <c r="I80" s="444">
        <f>SUM(I76:I79)</f>
        <v>300</v>
      </c>
    </row>
    <row r="81" spans="1:13" x14ac:dyDescent="0.25">
      <c r="A81" s="31"/>
      <c r="B81" s="217" t="s">
        <v>111</v>
      </c>
      <c r="C81" s="218"/>
      <c r="D81" s="219"/>
      <c r="E81" s="220"/>
      <c r="F81" s="221"/>
      <c r="G81" s="222"/>
      <c r="H81" s="222"/>
      <c r="I81" s="223"/>
      <c r="J81" s="539"/>
    </row>
    <row r="82" spans="1:13" x14ac:dyDescent="0.25">
      <c r="A82" s="31"/>
      <c r="B82" s="224"/>
      <c r="C82" s="225" t="s">
        <v>35</v>
      </c>
      <c r="D82" s="226"/>
      <c r="E82" s="227"/>
      <c r="F82" s="221"/>
      <c r="G82" s="228"/>
      <c r="H82" s="228"/>
      <c r="I82" s="229">
        <v>100</v>
      </c>
    </row>
    <row r="83" spans="1:13" x14ac:dyDescent="0.25">
      <c r="A83" s="31"/>
      <c r="B83" s="224"/>
      <c r="C83" s="230"/>
      <c r="D83" s="231" t="s">
        <v>36</v>
      </c>
      <c r="E83" s="232"/>
      <c r="F83" s="233"/>
      <c r="G83" s="234"/>
      <c r="H83" s="234"/>
      <c r="I83" s="235">
        <v>400</v>
      </c>
    </row>
    <row r="84" spans="1:13" s="3" customFormat="1" x14ac:dyDescent="0.25">
      <c r="A84" s="85"/>
      <c r="B84" s="236"/>
      <c r="C84" s="237"/>
      <c r="D84" s="238" t="s">
        <v>131</v>
      </c>
      <c r="E84" s="239"/>
      <c r="F84" s="240"/>
      <c r="G84" s="241"/>
      <c r="H84" s="242"/>
      <c r="I84" s="243">
        <f>SUM(I82:I83)</f>
        <v>500</v>
      </c>
    </row>
    <row r="85" spans="1:13" x14ac:dyDescent="0.25">
      <c r="A85" s="31"/>
      <c r="B85" s="224"/>
      <c r="C85" s="244" t="s">
        <v>37</v>
      </c>
      <c r="D85" s="245"/>
      <c r="E85" s="246"/>
      <c r="F85" s="247"/>
      <c r="G85" s="248"/>
      <c r="H85" s="249"/>
      <c r="I85" s="248">
        <v>100</v>
      </c>
    </row>
    <row r="86" spans="1:13" x14ac:dyDescent="0.25">
      <c r="A86" s="31"/>
      <c r="B86" s="224"/>
      <c r="C86" s="225" t="s">
        <v>18</v>
      </c>
      <c r="D86" s="226"/>
      <c r="E86" s="227"/>
      <c r="F86" s="221"/>
      <c r="G86" s="223"/>
      <c r="H86" s="250"/>
      <c r="I86" s="251">
        <v>4000</v>
      </c>
    </row>
    <row r="87" spans="1:13" x14ac:dyDescent="0.25">
      <c r="A87" s="31"/>
      <c r="B87" s="224"/>
      <c r="C87" s="230"/>
      <c r="D87" s="231" t="s">
        <v>130</v>
      </c>
      <c r="E87" s="232"/>
      <c r="F87" s="233"/>
      <c r="G87" s="234"/>
      <c r="H87" s="252"/>
      <c r="I87" s="235">
        <v>1000</v>
      </c>
      <c r="K87" s="4"/>
    </row>
    <row r="88" spans="1:13" s="3" customFormat="1" x14ac:dyDescent="0.25">
      <c r="A88" s="34"/>
      <c r="B88" s="224"/>
      <c r="C88" s="253"/>
      <c r="D88" s="238" t="s">
        <v>38</v>
      </c>
      <c r="E88" s="239"/>
      <c r="F88" s="240"/>
      <c r="G88" s="241"/>
      <c r="H88" s="242"/>
      <c r="I88" s="243">
        <f>SUM(I86:I87)</f>
        <v>5000</v>
      </c>
      <c r="K88" s="13"/>
    </row>
    <row r="89" spans="1:13" x14ac:dyDescent="0.25">
      <c r="A89" s="31"/>
      <c r="B89" s="224"/>
      <c r="C89" s="254" t="s">
        <v>39</v>
      </c>
      <c r="D89" s="255"/>
      <c r="E89" s="256"/>
      <c r="F89" s="188"/>
      <c r="G89" s="257"/>
      <c r="H89" s="258"/>
      <c r="I89" s="257">
        <v>200</v>
      </c>
    </row>
    <row r="90" spans="1:13" s="9" customFormat="1" ht="18" customHeight="1" x14ac:dyDescent="0.25">
      <c r="A90" s="86"/>
      <c r="B90" s="259"/>
      <c r="C90" s="427" t="s">
        <v>40</v>
      </c>
      <c r="D90" s="427"/>
      <c r="E90" s="432"/>
      <c r="F90" s="433">
        <v>100</v>
      </c>
      <c r="G90" s="430">
        <v>100</v>
      </c>
      <c r="H90" s="430">
        <v>70</v>
      </c>
      <c r="I90" s="430">
        <f>I84+I85+I88+I89</f>
        <v>5800</v>
      </c>
    </row>
    <row r="91" spans="1:13" x14ac:dyDescent="0.25">
      <c r="A91" s="31"/>
      <c r="B91" s="217" t="s">
        <v>112</v>
      </c>
      <c r="C91" s="262"/>
      <c r="D91" s="263"/>
      <c r="E91" s="264"/>
      <c r="F91" s="247"/>
      <c r="G91" s="265"/>
      <c r="H91" s="265"/>
      <c r="I91" s="251"/>
    </row>
    <row r="92" spans="1:13" x14ac:dyDescent="0.25">
      <c r="A92" s="31"/>
      <c r="B92" s="224"/>
      <c r="C92" s="218" t="s">
        <v>139</v>
      </c>
      <c r="D92" s="219"/>
      <c r="E92" s="220"/>
      <c r="F92" s="221"/>
      <c r="G92" s="266">
        <v>550</v>
      </c>
      <c r="H92" s="266">
        <v>433.99</v>
      </c>
      <c r="I92" s="229">
        <v>500</v>
      </c>
      <c r="J92" s="7"/>
      <c r="K92" s="7"/>
      <c r="L92" s="7"/>
      <c r="M92" s="7"/>
    </row>
    <row r="93" spans="1:13" x14ac:dyDescent="0.25">
      <c r="A93" s="31"/>
      <c r="B93" s="224"/>
      <c r="C93" s="230" t="s">
        <v>103</v>
      </c>
      <c r="D93" s="267"/>
      <c r="E93" s="268"/>
      <c r="F93" s="233"/>
      <c r="G93" s="269"/>
      <c r="H93" s="269"/>
      <c r="I93" s="270">
        <v>0</v>
      </c>
      <c r="J93" s="7"/>
      <c r="K93" s="7"/>
      <c r="L93" s="7"/>
      <c r="M93" s="7"/>
    </row>
    <row r="94" spans="1:13" x14ac:dyDescent="0.25">
      <c r="A94" s="31"/>
      <c r="B94" s="271"/>
      <c r="C94" s="434" t="s">
        <v>41</v>
      </c>
      <c r="D94" s="435"/>
      <c r="E94" s="436"/>
      <c r="F94" s="433">
        <v>550</v>
      </c>
      <c r="G94" s="437">
        <v>550</v>
      </c>
      <c r="H94" s="437">
        <v>434</v>
      </c>
      <c r="I94" s="430">
        <v>500</v>
      </c>
      <c r="J94" s="7"/>
      <c r="K94" s="7"/>
      <c r="L94" s="7"/>
      <c r="M94" s="7"/>
    </row>
    <row r="95" spans="1:13" x14ac:dyDescent="0.25">
      <c r="A95" s="31"/>
      <c r="B95" s="217" t="s">
        <v>113</v>
      </c>
      <c r="C95" s="262"/>
      <c r="D95" s="263"/>
      <c r="E95" s="264"/>
      <c r="F95" s="247"/>
      <c r="G95" s="222"/>
      <c r="H95" s="222"/>
      <c r="I95" s="223"/>
      <c r="J95" s="7"/>
      <c r="K95" s="64"/>
      <c r="L95" s="7"/>
      <c r="M95" s="7"/>
    </row>
    <row r="96" spans="1:13" x14ac:dyDescent="0.25">
      <c r="A96" s="31"/>
      <c r="B96" s="271"/>
      <c r="C96" s="225" t="s">
        <v>42</v>
      </c>
      <c r="D96" s="273"/>
      <c r="E96" s="227"/>
      <c r="F96" s="221">
        <v>2000</v>
      </c>
      <c r="G96" s="266">
        <v>2000</v>
      </c>
      <c r="H96" s="266">
        <v>989.12</v>
      </c>
      <c r="I96" s="228">
        <v>2000</v>
      </c>
    </row>
    <row r="97" spans="1:13" x14ac:dyDescent="0.25">
      <c r="A97" s="31"/>
      <c r="B97" s="271"/>
      <c r="C97" s="225" t="s">
        <v>137</v>
      </c>
      <c r="D97" s="273"/>
      <c r="E97" s="227"/>
      <c r="F97" s="221">
        <v>1000</v>
      </c>
      <c r="G97" s="266"/>
      <c r="H97" s="266"/>
      <c r="I97" s="274"/>
    </row>
    <row r="98" spans="1:13" x14ac:dyDescent="0.25">
      <c r="A98" s="31"/>
      <c r="B98" s="271"/>
      <c r="C98" s="275"/>
      <c r="D98" s="225" t="s">
        <v>43</v>
      </c>
      <c r="E98" s="227"/>
      <c r="F98" s="233"/>
      <c r="G98" s="266">
        <v>1000</v>
      </c>
      <c r="H98" s="266">
        <v>2072</v>
      </c>
      <c r="I98" s="229">
        <v>2000</v>
      </c>
      <c r="M98" s="5"/>
    </row>
    <row r="99" spans="1:13" x14ac:dyDescent="0.25">
      <c r="A99" s="31"/>
      <c r="B99" s="271"/>
      <c r="C99" s="275"/>
      <c r="D99" s="230" t="s">
        <v>44</v>
      </c>
      <c r="E99" s="232"/>
      <c r="F99" s="233"/>
      <c r="G99" s="276"/>
      <c r="H99" s="276"/>
      <c r="I99" s="235">
        <v>9599</v>
      </c>
      <c r="M99" s="5"/>
    </row>
    <row r="100" spans="1:13" x14ac:dyDescent="0.25">
      <c r="A100" s="31"/>
      <c r="B100" s="271"/>
      <c r="C100" s="277"/>
      <c r="D100" s="278" t="s">
        <v>138</v>
      </c>
      <c r="E100" s="540"/>
      <c r="F100" s="233"/>
      <c r="G100" s="272">
        <f>SUM(G98:G99)</f>
        <v>1000</v>
      </c>
      <c r="H100" s="272">
        <f>SUM(H98:H99)</f>
        <v>2072</v>
      </c>
      <c r="I100" s="243">
        <f>SUM(I96:I99)</f>
        <v>13599</v>
      </c>
      <c r="M100" s="5"/>
    </row>
    <row r="101" spans="1:13" x14ac:dyDescent="0.25">
      <c r="A101" s="31"/>
      <c r="B101" s="271"/>
      <c r="C101" s="225" t="s">
        <v>104</v>
      </c>
      <c r="D101" s="245"/>
      <c r="E101" s="246"/>
      <c r="F101" s="233"/>
      <c r="G101" s="222"/>
      <c r="H101" s="222"/>
      <c r="I101" s="223">
        <v>350</v>
      </c>
      <c r="M101" s="5"/>
    </row>
    <row r="102" spans="1:13" x14ac:dyDescent="0.25">
      <c r="A102" s="31"/>
      <c r="B102" s="224"/>
      <c r="C102" s="225" t="s">
        <v>17</v>
      </c>
      <c r="D102" s="225"/>
      <c r="E102" s="227"/>
      <c r="F102" s="188"/>
      <c r="G102" s="269"/>
      <c r="H102" s="269"/>
      <c r="I102" s="234">
        <v>1000</v>
      </c>
    </row>
    <row r="103" spans="1:13" x14ac:dyDescent="0.25">
      <c r="A103" s="31"/>
      <c r="B103" s="224"/>
      <c r="C103" s="225" t="s">
        <v>45</v>
      </c>
      <c r="D103" s="230"/>
      <c r="E103" s="232"/>
      <c r="F103" s="233"/>
      <c r="G103" s="189"/>
      <c r="H103" s="189"/>
      <c r="I103" s="257"/>
    </row>
    <row r="104" spans="1:13" x14ac:dyDescent="0.25">
      <c r="A104" s="34"/>
      <c r="B104" s="271"/>
      <c r="C104" s="438" t="s">
        <v>117</v>
      </c>
      <c r="D104" s="426"/>
      <c r="E104" s="428"/>
      <c r="F104" s="429">
        <v>3000</v>
      </c>
      <c r="G104" s="437">
        <v>3000</v>
      </c>
      <c r="H104" s="437">
        <f>H96+H100</f>
        <v>3061.12</v>
      </c>
      <c r="I104" s="430">
        <v>14949</v>
      </c>
    </row>
    <row r="105" spans="1:13" x14ac:dyDescent="0.25">
      <c r="A105" s="34"/>
      <c r="B105" s="279" t="s">
        <v>46</v>
      </c>
      <c r="C105" s="225"/>
      <c r="D105" s="245"/>
      <c r="E105" s="246"/>
      <c r="F105" s="280"/>
      <c r="G105" s="222"/>
      <c r="H105" s="222"/>
      <c r="I105" s="223"/>
      <c r="J105" s="14"/>
      <c r="K105" s="7"/>
      <c r="L105" s="7"/>
    </row>
    <row r="106" spans="1:13" x14ac:dyDescent="0.25">
      <c r="A106" s="34"/>
      <c r="B106" s="224"/>
      <c r="C106" s="225" t="s">
        <v>47</v>
      </c>
      <c r="D106" s="226"/>
      <c r="E106" s="227"/>
      <c r="F106" s="281"/>
      <c r="G106" s="282"/>
      <c r="H106" s="266"/>
      <c r="I106" s="229">
        <v>300</v>
      </c>
      <c r="J106" s="7"/>
      <c r="K106" s="65"/>
      <c r="L106" s="7"/>
    </row>
    <row r="107" spans="1:13" x14ac:dyDescent="0.25">
      <c r="A107" s="34"/>
      <c r="B107" s="224"/>
      <c r="C107" s="230"/>
      <c r="D107" s="231" t="s">
        <v>48</v>
      </c>
      <c r="E107" s="232"/>
      <c r="F107" s="283"/>
      <c r="G107" s="269"/>
      <c r="H107" s="276">
        <v>400</v>
      </c>
      <c r="I107" s="235">
        <v>500</v>
      </c>
    </row>
    <row r="108" spans="1:13" x14ac:dyDescent="0.25">
      <c r="A108" s="34"/>
      <c r="B108" s="224"/>
      <c r="C108" s="277"/>
      <c r="D108" s="278" t="s">
        <v>106</v>
      </c>
      <c r="E108" s="239"/>
      <c r="F108" s="240"/>
      <c r="G108" s="284"/>
      <c r="H108" s="272">
        <f>SUM(H106:H107)</f>
        <v>400</v>
      </c>
      <c r="I108" s="243">
        <f>SUM(I106:I107)</f>
        <v>800</v>
      </c>
    </row>
    <row r="109" spans="1:13" x14ac:dyDescent="0.25">
      <c r="A109" s="34"/>
      <c r="B109" s="224"/>
      <c r="C109" s="244" t="s">
        <v>120</v>
      </c>
      <c r="D109" s="255"/>
      <c r="E109" s="246"/>
      <c r="F109" s="280"/>
      <c r="G109" s="222"/>
      <c r="H109" s="265">
        <v>4555</v>
      </c>
      <c r="I109" s="251">
        <v>7200</v>
      </c>
    </row>
    <row r="110" spans="1:13" x14ac:dyDescent="0.25">
      <c r="A110" s="34"/>
      <c r="B110" s="224"/>
      <c r="C110" s="225"/>
      <c r="D110" s="231" t="s">
        <v>48</v>
      </c>
      <c r="E110" s="227"/>
      <c r="F110" s="281"/>
      <c r="G110" s="282"/>
      <c r="H110" s="266">
        <v>2600</v>
      </c>
      <c r="I110" s="229">
        <v>3200</v>
      </c>
    </row>
    <row r="111" spans="1:13" x14ac:dyDescent="0.25">
      <c r="A111" s="34"/>
      <c r="B111" s="224"/>
      <c r="C111" s="230"/>
      <c r="D111" s="231" t="s">
        <v>49</v>
      </c>
      <c r="E111" s="232"/>
      <c r="F111" s="283"/>
      <c r="G111" s="269"/>
      <c r="H111" s="276">
        <v>432</v>
      </c>
      <c r="I111" s="235">
        <v>800</v>
      </c>
    </row>
    <row r="112" spans="1:13" x14ac:dyDescent="0.25">
      <c r="A112" s="34"/>
      <c r="B112" s="224"/>
      <c r="C112" s="277"/>
      <c r="D112" s="278" t="s">
        <v>107</v>
      </c>
      <c r="E112" s="239"/>
      <c r="F112" s="240"/>
      <c r="G112" s="284"/>
      <c r="H112" s="272">
        <f>SUM(H109:H111)</f>
        <v>7587</v>
      </c>
      <c r="I112" s="243">
        <f>SUM(I109:I111)</f>
        <v>11200</v>
      </c>
    </row>
    <row r="113" spans="1:13" x14ac:dyDescent="0.25">
      <c r="A113" s="34"/>
      <c r="B113" s="224"/>
      <c r="C113" s="244" t="s">
        <v>118</v>
      </c>
      <c r="D113" s="255"/>
      <c r="E113" s="246"/>
      <c r="F113" s="280"/>
      <c r="G113" s="222"/>
      <c r="H113" s="222"/>
      <c r="I113" s="223"/>
    </row>
    <row r="114" spans="1:13" x14ac:dyDescent="0.25">
      <c r="A114" s="34"/>
      <c r="B114" s="224"/>
      <c r="C114" s="225"/>
      <c r="D114" s="254" t="s">
        <v>49</v>
      </c>
      <c r="E114" s="227"/>
      <c r="F114" s="281"/>
      <c r="G114" s="222"/>
      <c r="H114" s="222"/>
      <c r="I114" s="223">
        <v>250</v>
      </c>
    </row>
    <row r="115" spans="1:13" x14ac:dyDescent="0.25">
      <c r="A115" s="34"/>
      <c r="B115" s="224"/>
      <c r="C115" s="225"/>
      <c r="D115" s="254" t="s">
        <v>75</v>
      </c>
      <c r="E115" s="227"/>
      <c r="F115" s="281"/>
      <c r="G115" s="189"/>
      <c r="H115" s="189"/>
      <c r="I115" s="257"/>
    </row>
    <row r="116" spans="1:13" x14ac:dyDescent="0.25">
      <c r="A116" s="34"/>
      <c r="B116" s="224"/>
      <c r="C116" s="277"/>
      <c r="D116" s="226" t="s">
        <v>121</v>
      </c>
      <c r="E116" s="232"/>
      <c r="F116" s="283"/>
      <c r="G116" s="285"/>
      <c r="H116" s="285"/>
      <c r="I116" s="286">
        <f>SUM(I114:I115)</f>
        <v>250</v>
      </c>
    </row>
    <row r="117" spans="1:13" x14ac:dyDescent="0.25">
      <c r="A117" s="34"/>
      <c r="B117" s="224"/>
      <c r="C117" s="237" t="s">
        <v>50</v>
      </c>
      <c r="D117" s="278"/>
      <c r="E117" s="239"/>
      <c r="F117" s="240"/>
      <c r="G117" s="284"/>
      <c r="H117" s="284"/>
      <c r="I117" s="287">
        <v>300</v>
      </c>
    </row>
    <row r="118" spans="1:13" x14ac:dyDescent="0.25">
      <c r="A118" s="34"/>
      <c r="B118" s="224"/>
      <c r="C118" s="237" t="s">
        <v>51</v>
      </c>
      <c r="D118" s="278"/>
      <c r="E118" s="239"/>
      <c r="F118" s="240"/>
      <c r="G118" s="284"/>
      <c r="H118" s="284" t="s">
        <v>141</v>
      </c>
      <c r="I118" s="287">
        <v>300</v>
      </c>
    </row>
    <row r="119" spans="1:13" x14ac:dyDescent="0.25">
      <c r="A119" s="34"/>
      <c r="B119" s="224"/>
      <c r="C119" s="237" t="s">
        <v>19</v>
      </c>
      <c r="D119" s="278"/>
      <c r="E119" s="239"/>
      <c r="F119" s="240"/>
      <c r="G119" s="284"/>
      <c r="H119" s="284"/>
      <c r="I119" s="287"/>
    </row>
    <row r="120" spans="1:13" x14ac:dyDescent="0.25">
      <c r="A120" s="34"/>
      <c r="B120" s="224"/>
      <c r="C120" s="237" t="s">
        <v>50</v>
      </c>
      <c r="D120" s="278"/>
      <c r="E120" s="239"/>
      <c r="F120" s="240"/>
      <c r="G120" s="288"/>
      <c r="H120" s="288"/>
      <c r="I120" s="287">
        <v>0</v>
      </c>
      <c r="J120" s="8"/>
      <c r="K120" s="8"/>
      <c r="L120" s="7"/>
    </row>
    <row r="121" spans="1:13" s="9" customFormat="1" x14ac:dyDescent="0.25">
      <c r="A121" s="86"/>
      <c r="B121" s="217"/>
      <c r="C121" s="237" t="s">
        <v>125</v>
      </c>
      <c r="D121" s="238"/>
      <c r="E121" s="260"/>
      <c r="F121" s="261"/>
      <c r="G121" s="284">
        <v>2000</v>
      </c>
      <c r="H121" s="284">
        <v>-298</v>
      </c>
      <c r="I121" s="287">
        <v>0</v>
      </c>
      <c r="J121" s="8"/>
      <c r="K121" s="8"/>
      <c r="L121" s="14"/>
    </row>
    <row r="122" spans="1:13" s="9" customFormat="1" x14ac:dyDescent="0.25">
      <c r="A122" s="86"/>
      <c r="B122" s="217"/>
      <c r="C122" s="427" t="s">
        <v>52</v>
      </c>
      <c r="D122" s="427"/>
      <c r="E122" s="445"/>
      <c r="F122" s="431"/>
      <c r="G122" s="446"/>
      <c r="H122" s="446">
        <f>H108+H112+H116+H117+H120+H121</f>
        <v>7689</v>
      </c>
      <c r="I122" s="447">
        <f>I108+I112+I116+I117+I118+I119</f>
        <v>12850</v>
      </c>
      <c r="J122" s="8"/>
      <c r="K122" s="8"/>
      <c r="L122" s="14"/>
    </row>
    <row r="123" spans="1:13" s="1" customFormat="1" x14ac:dyDescent="0.25">
      <c r="A123" s="15"/>
      <c r="B123" s="289" t="s">
        <v>53</v>
      </c>
      <c r="C123" s="290"/>
      <c r="D123" s="291"/>
      <c r="E123" s="292"/>
      <c r="F123" s="293"/>
      <c r="G123" s="123"/>
      <c r="H123" s="123"/>
      <c r="I123" s="139"/>
    </row>
    <row r="124" spans="1:13" s="1" customFormat="1" x14ac:dyDescent="0.25">
      <c r="A124" s="15"/>
      <c r="B124" s="166"/>
      <c r="C124" s="294" t="s">
        <v>54</v>
      </c>
      <c r="D124" s="162"/>
      <c r="E124" s="295"/>
      <c r="F124" s="146"/>
      <c r="G124" s="164"/>
      <c r="H124" s="164"/>
      <c r="I124" s="165">
        <v>1800</v>
      </c>
      <c r="J124" s="52"/>
      <c r="K124" s="52"/>
      <c r="L124" s="52"/>
      <c r="M124" s="52"/>
    </row>
    <row r="125" spans="1:13" s="1" customFormat="1" x14ac:dyDescent="0.25">
      <c r="A125" s="15"/>
      <c r="B125" s="166"/>
      <c r="C125" s="296" t="s">
        <v>55</v>
      </c>
      <c r="D125" s="297"/>
      <c r="E125" s="298"/>
      <c r="F125" s="299"/>
      <c r="G125" s="111"/>
      <c r="H125" s="300"/>
      <c r="I125" s="147"/>
      <c r="K125" s="56"/>
    </row>
    <row r="126" spans="1:13" s="1" customFormat="1" x14ac:dyDescent="0.25">
      <c r="A126" s="15"/>
      <c r="B126" s="166"/>
      <c r="C126" s="296"/>
      <c r="D126" s="159" t="s">
        <v>102</v>
      </c>
      <c r="E126" s="298"/>
      <c r="F126" s="299"/>
      <c r="G126" s="111"/>
      <c r="H126" s="300">
        <v>-310</v>
      </c>
      <c r="I126" s="147"/>
      <c r="K126" s="56"/>
    </row>
    <row r="127" spans="1:13" s="1" customFormat="1" x14ac:dyDescent="0.25">
      <c r="A127" s="15"/>
      <c r="B127" s="166"/>
      <c r="C127" s="208"/>
      <c r="D127" s="169" t="s">
        <v>48</v>
      </c>
      <c r="E127" s="210"/>
      <c r="F127" s="216"/>
      <c r="G127" s="96"/>
      <c r="H127" s="102"/>
      <c r="I127" s="114">
        <v>1000</v>
      </c>
      <c r="K127" s="66"/>
    </row>
    <row r="128" spans="1:13" s="1" customFormat="1" x14ac:dyDescent="0.25">
      <c r="A128" s="15"/>
      <c r="B128" s="166"/>
      <c r="C128" s="301"/>
      <c r="D128" s="169" t="s">
        <v>123</v>
      </c>
      <c r="E128" s="302"/>
      <c r="F128" s="303"/>
      <c r="G128" s="171"/>
      <c r="H128" s="104">
        <v>201</v>
      </c>
      <c r="I128" s="116">
        <v>300</v>
      </c>
      <c r="J128" s="52"/>
      <c r="K128" s="51"/>
      <c r="L128" s="52"/>
    </row>
    <row r="129" spans="1:17" s="1" customFormat="1" x14ac:dyDescent="0.25">
      <c r="A129" s="15"/>
      <c r="B129" s="166"/>
      <c r="C129" s="304" t="s">
        <v>122</v>
      </c>
      <c r="D129" s="304"/>
      <c r="E129" s="295"/>
      <c r="F129" s="146"/>
      <c r="G129" s="164"/>
      <c r="H129" s="107">
        <f>SUM(H126:H128)</f>
        <v>-109</v>
      </c>
      <c r="I129" s="197">
        <f>SUM(I127:I128)</f>
        <v>1300</v>
      </c>
      <c r="K129" s="56"/>
    </row>
    <row r="130" spans="1:17" s="48" customFormat="1" ht="15.75" thickBot="1" x14ac:dyDescent="0.3">
      <c r="A130" s="79"/>
      <c r="B130" s="170"/>
      <c r="C130" s="305" t="s">
        <v>56</v>
      </c>
      <c r="D130" s="305"/>
      <c r="E130" s="306"/>
      <c r="F130" s="307"/>
      <c r="G130" s="308"/>
      <c r="H130" s="117">
        <f>H129+H124</f>
        <v>-109</v>
      </c>
      <c r="I130" s="118">
        <f>I124+I129</f>
        <v>3100</v>
      </c>
      <c r="K130" s="67"/>
      <c r="O130" s="68"/>
    </row>
    <row r="131" spans="1:17" s="48" customFormat="1" ht="20.100000000000001" customHeight="1" thickBot="1" x14ac:dyDescent="0.3">
      <c r="A131" s="448"/>
      <c r="B131" s="449" t="s">
        <v>57</v>
      </c>
      <c r="C131" s="450"/>
      <c r="D131" s="451"/>
      <c r="E131" s="452"/>
      <c r="F131" s="362"/>
      <c r="G131" s="363"/>
      <c r="H131" s="364">
        <f>H74+H80+H90+H94+H104+H122+H130</f>
        <v>17102.349999999999</v>
      </c>
      <c r="I131" s="365">
        <f>I74+I80+I90+I94+I104+I122+I130</f>
        <v>44849</v>
      </c>
      <c r="O131" s="68"/>
      <c r="Q131" s="69"/>
    </row>
    <row r="132" spans="1:17" s="1" customFormat="1" x14ac:dyDescent="0.25">
      <c r="A132" s="15"/>
      <c r="B132" s="289" t="s">
        <v>58</v>
      </c>
      <c r="C132" s="126"/>
      <c r="D132" s="93"/>
      <c r="E132" s="309"/>
      <c r="F132" s="216"/>
      <c r="G132" s="96"/>
      <c r="H132" s="96"/>
      <c r="I132" s="193"/>
    </row>
    <row r="133" spans="1:17" s="1" customFormat="1" x14ac:dyDescent="0.25">
      <c r="A133" s="25"/>
      <c r="B133" s="170"/>
      <c r="C133" s="163" t="s">
        <v>59</v>
      </c>
      <c r="D133" s="310"/>
      <c r="E133" s="302"/>
      <c r="F133" s="103"/>
      <c r="G133" s="96"/>
      <c r="H133" s="96"/>
      <c r="I133" s="202"/>
    </row>
    <row r="134" spans="1:17" s="1" customFormat="1" x14ac:dyDescent="0.25">
      <c r="A134" s="25"/>
      <c r="B134" s="163"/>
      <c r="C134" s="170"/>
      <c r="D134" s="301" t="s">
        <v>60</v>
      </c>
      <c r="E134" s="302"/>
      <c r="F134" s="103"/>
      <c r="G134" s="96"/>
      <c r="H134" s="96"/>
      <c r="I134" s="114">
        <v>4000</v>
      </c>
      <c r="K134" s="67"/>
      <c r="M134" s="6"/>
    </row>
    <row r="135" spans="1:17" s="1" customFormat="1" x14ac:dyDescent="0.25">
      <c r="A135" s="25"/>
      <c r="B135" s="163"/>
      <c r="C135" s="170"/>
      <c r="D135" s="301" t="s">
        <v>75</v>
      </c>
      <c r="E135" s="302"/>
      <c r="F135" s="103"/>
      <c r="G135" s="171"/>
      <c r="H135" s="171"/>
      <c r="I135" s="312"/>
      <c r="K135" s="67"/>
      <c r="M135" s="6"/>
    </row>
    <row r="136" spans="1:17" s="2" customFormat="1" x14ac:dyDescent="0.25">
      <c r="A136" s="15"/>
      <c r="B136" s="393"/>
      <c r="C136" s="371"/>
      <c r="D136" s="453" t="s">
        <v>105</v>
      </c>
      <c r="E136" s="454"/>
      <c r="F136" s="372"/>
      <c r="G136" s="455"/>
      <c r="H136" s="455"/>
      <c r="I136" s="444">
        <v>4000</v>
      </c>
      <c r="K136" s="70"/>
      <c r="M136" s="71"/>
    </row>
    <row r="137" spans="1:17" s="1" customFormat="1" x14ac:dyDescent="0.25">
      <c r="A137" s="15"/>
      <c r="B137" s="108"/>
      <c r="C137" s="314" t="s">
        <v>61</v>
      </c>
      <c r="D137" s="105"/>
      <c r="E137" s="196"/>
      <c r="F137" s="146">
        <v>600</v>
      </c>
      <c r="G137" s="313">
        <v>600</v>
      </c>
      <c r="H137" s="313">
        <v>0</v>
      </c>
      <c r="I137" s="315">
        <v>500</v>
      </c>
    </row>
    <row r="138" spans="1:17" s="1" customFormat="1" x14ac:dyDescent="0.25">
      <c r="A138" s="15"/>
      <c r="B138" s="108"/>
      <c r="C138" s="314" t="s">
        <v>64</v>
      </c>
      <c r="D138" s="105"/>
      <c r="E138" s="196"/>
      <c r="F138" s="106">
        <v>500</v>
      </c>
      <c r="G138" s="313">
        <v>500</v>
      </c>
      <c r="H138" s="313">
        <v>471</v>
      </c>
      <c r="I138" s="315">
        <v>500</v>
      </c>
      <c r="J138" s="52"/>
      <c r="K138" s="52"/>
    </row>
    <row r="139" spans="1:17" s="1" customFormat="1" x14ac:dyDescent="0.25">
      <c r="A139" s="15"/>
      <c r="B139" s="108"/>
      <c r="C139" s="314" t="s">
        <v>62</v>
      </c>
      <c r="D139" s="105"/>
      <c r="E139" s="196"/>
      <c r="F139" s="146">
        <v>49236</v>
      </c>
      <c r="G139" s="313">
        <v>49236</v>
      </c>
      <c r="H139" s="313">
        <v>45401</v>
      </c>
      <c r="I139" s="315">
        <v>47200</v>
      </c>
    </row>
    <row r="140" spans="1:17" s="1" customFormat="1" x14ac:dyDescent="0.25">
      <c r="A140" s="15"/>
      <c r="B140" s="108"/>
      <c r="C140" s="314" t="s">
        <v>63</v>
      </c>
      <c r="D140" s="105"/>
      <c r="E140" s="196"/>
      <c r="F140" s="146">
        <v>5600</v>
      </c>
      <c r="G140" s="313">
        <v>5600</v>
      </c>
      <c r="H140" s="313">
        <v>5580</v>
      </c>
      <c r="I140" s="315">
        <v>5600</v>
      </c>
    </row>
    <row r="141" spans="1:17" s="1" customFormat="1" x14ac:dyDescent="0.25">
      <c r="A141" s="15"/>
      <c r="B141" s="108"/>
      <c r="C141" s="314" t="s">
        <v>65</v>
      </c>
      <c r="D141" s="100"/>
      <c r="E141" s="112"/>
      <c r="F141" s="128">
        <v>500</v>
      </c>
      <c r="G141" s="161">
        <v>500</v>
      </c>
      <c r="H141" s="161"/>
      <c r="I141" s="316">
        <v>500</v>
      </c>
    </row>
    <row r="142" spans="1:17" s="57" customFormat="1" x14ac:dyDescent="0.25">
      <c r="A142" s="15"/>
      <c r="B142" s="414" t="s">
        <v>66</v>
      </c>
      <c r="C142" s="457"/>
      <c r="D142" s="342"/>
      <c r="E142" s="367"/>
      <c r="F142" s="458"/>
      <c r="G142" s="345">
        <f>SUM(G137:G141)</f>
        <v>56436</v>
      </c>
      <c r="H142" s="345">
        <f>SUM(H137:H141)</f>
        <v>51452</v>
      </c>
      <c r="I142" s="370">
        <f>SUM(I136:I141)</f>
        <v>58300</v>
      </c>
      <c r="J142" s="59"/>
      <c r="K142" s="59"/>
      <c r="L142" s="59"/>
    </row>
    <row r="143" spans="1:17" s="1" customFormat="1" hidden="1" x14ac:dyDescent="0.25">
      <c r="A143" s="15"/>
      <c r="B143" s="205" t="s">
        <v>67</v>
      </c>
      <c r="C143" s="169"/>
      <c r="D143" s="97"/>
      <c r="E143" s="108"/>
      <c r="F143" s="293"/>
      <c r="G143" s="111"/>
      <c r="H143" s="111"/>
      <c r="I143" s="147"/>
    </row>
    <row r="144" spans="1:17" s="1" customFormat="1" hidden="1" x14ac:dyDescent="0.25">
      <c r="A144" s="15"/>
      <c r="B144" s="108"/>
      <c r="C144" s="309" t="s">
        <v>68</v>
      </c>
      <c r="D144" s="93"/>
      <c r="E144" s="309"/>
      <c r="F144" s="216">
        <v>1000</v>
      </c>
      <c r="G144" s="102">
        <v>1000</v>
      </c>
      <c r="H144" s="102"/>
      <c r="I144" s="193"/>
    </row>
    <row r="145" spans="1:15" s="1" customFormat="1" hidden="1" x14ac:dyDescent="0.25">
      <c r="A145" s="15"/>
      <c r="B145" s="108"/>
      <c r="C145" s="309" t="s">
        <v>69</v>
      </c>
      <c r="D145" s="93"/>
      <c r="E145" s="309"/>
      <c r="F145" s="216">
        <v>25000</v>
      </c>
      <c r="G145" s="102">
        <v>0</v>
      </c>
      <c r="H145" s="102"/>
      <c r="I145" s="193"/>
    </row>
    <row r="146" spans="1:15" s="1" customFormat="1" hidden="1" x14ac:dyDescent="0.25">
      <c r="A146" s="15"/>
      <c r="B146" s="108"/>
      <c r="C146" s="309" t="s">
        <v>70</v>
      </c>
      <c r="D146" s="93"/>
      <c r="E146" s="309"/>
      <c r="F146" s="216">
        <v>1350</v>
      </c>
      <c r="G146" s="102">
        <v>0</v>
      </c>
      <c r="H146" s="102"/>
      <c r="I146" s="193"/>
    </row>
    <row r="147" spans="1:15" s="1" customFormat="1" hidden="1" x14ac:dyDescent="0.25">
      <c r="A147" s="15"/>
      <c r="B147" s="108"/>
      <c r="C147" s="309" t="s">
        <v>71</v>
      </c>
      <c r="D147" s="93"/>
      <c r="E147" s="309"/>
      <c r="F147" s="216">
        <v>500</v>
      </c>
      <c r="G147" s="102">
        <v>500</v>
      </c>
      <c r="H147" s="102"/>
      <c r="I147" s="193"/>
    </row>
    <row r="148" spans="1:15" s="1" customFormat="1" hidden="1" x14ac:dyDescent="0.25">
      <c r="A148" s="15"/>
      <c r="B148" s="108"/>
      <c r="C148" s="309" t="s">
        <v>72</v>
      </c>
      <c r="D148" s="93"/>
      <c r="E148" s="309"/>
      <c r="F148" s="216">
        <v>2200</v>
      </c>
      <c r="G148" s="102">
        <v>2200</v>
      </c>
      <c r="H148" s="102">
        <v>1665</v>
      </c>
      <c r="I148" s="193"/>
    </row>
    <row r="149" spans="1:15" s="1" customFormat="1" hidden="1" x14ac:dyDescent="0.25">
      <c r="A149" s="15"/>
      <c r="B149" s="108"/>
      <c r="C149" s="309" t="s">
        <v>73</v>
      </c>
      <c r="D149" s="93"/>
      <c r="E149" s="309"/>
      <c r="F149" s="216">
        <v>4200</v>
      </c>
      <c r="G149" s="102">
        <v>4200</v>
      </c>
      <c r="H149" s="102"/>
      <c r="I149" s="193"/>
    </row>
    <row r="150" spans="1:15" s="1" customFormat="1" hidden="1" x14ac:dyDescent="0.25">
      <c r="A150" s="15"/>
      <c r="B150" s="108"/>
      <c r="C150" s="317" t="s">
        <v>74</v>
      </c>
      <c r="D150" s="318"/>
      <c r="E150" s="317"/>
      <c r="F150" s="319">
        <v>3900</v>
      </c>
      <c r="G150" s="320">
        <v>3900</v>
      </c>
      <c r="H150" s="320"/>
      <c r="I150" s="321"/>
    </row>
    <row r="151" spans="1:15" s="1" customFormat="1" x14ac:dyDescent="0.25">
      <c r="A151" s="15"/>
      <c r="B151" s="97"/>
      <c r="C151" s="178" t="s">
        <v>108</v>
      </c>
      <c r="D151" s="196"/>
      <c r="E151" s="196"/>
      <c r="F151" s="142">
        <f>SUM(F144:F150)</f>
        <v>38150</v>
      </c>
      <c r="G151" s="197">
        <f>SUM(G144:G150)</f>
        <v>11800</v>
      </c>
      <c r="H151" s="322">
        <v>1665</v>
      </c>
      <c r="I151" s="197"/>
    </row>
    <row r="152" spans="1:15" s="1" customFormat="1" x14ac:dyDescent="0.25">
      <c r="A152" s="25"/>
      <c r="B152" s="191" t="s">
        <v>75</v>
      </c>
      <c r="C152" s="323"/>
      <c r="D152" s="108"/>
      <c r="E152" s="108"/>
      <c r="F152" s="128"/>
      <c r="G152" s="167"/>
      <c r="H152" s="167"/>
      <c r="I152" s="324"/>
    </row>
    <row r="153" spans="1:15" s="1" customFormat="1" x14ac:dyDescent="0.25">
      <c r="A153" s="25"/>
      <c r="B153" s="97"/>
      <c r="C153" s="126" t="s">
        <v>76</v>
      </c>
      <c r="D153" s="93"/>
      <c r="E153" s="309"/>
      <c r="F153" s="95">
        <v>500</v>
      </c>
      <c r="G153" s="102">
        <v>500</v>
      </c>
      <c r="H153" s="102">
        <v>479</v>
      </c>
      <c r="I153" s="114">
        <v>500</v>
      </c>
    </row>
    <row r="154" spans="1:15" s="1" customFormat="1" ht="15.75" thickBot="1" x14ac:dyDescent="0.3">
      <c r="A154" s="25"/>
      <c r="B154" s="97"/>
      <c r="C154" s="151" t="s">
        <v>77</v>
      </c>
      <c r="D154" s="98"/>
      <c r="E154" s="194"/>
      <c r="F154" s="103">
        <v>1300</v>
      </c>
      <c r="G154" s="102">
        <v>1300</v>
      </c>
      <c r="H154" s="102"/>
      <c r="I154" s="114">
        <v>1300</v>
      </c>
    </row>
    <row r="155" spans="1:15" s="72" customFormat="1" ht="16.5" thickBot="1" x14ac:dyDescent="0.3">
      <c r="A155" s="83" t="s">
        <v>78</v>
      </c>
      <c r="B155" s="406"/>
      <c r="C155" s="406"/>
      <c r="D155" s="406"/>
      <c r="E155" s="406"/>
      <c r="F155" s="459">
        <v>346185</v>
      </c>
      <c r="G155" s="460">
        <v>344002</v>
      </c>
      <c r="H155" s="461">
        <f>H62+H63+H131+H142+H151+H153+H154</f>
        <v>325193.34999999998</v>
      </c>
      <c r="I155" s="460">
        <f>I62+I63+I131+I142+I153+I154</f>
        <v>353281</v>
      </c>
      <c r="K155" s="73"/>
      <c r="M155" s="73"/>
    </row>
    <row r="156" spans="1:15" s="1" customFormat="1" hidden="1" x14ac:dyDescent="0.25">
      <c r="A156" s="87" t="s">
        <v>79</v>
      </c>
      <c r="B156" s="97"/>
      <c r="C156" s="97"/>
      <c r="D156" s="97"/>
      <c r="E156" s="97"/>
      <c r="F156" s="155" t="e">
        <f>F54-F155</f>
        <v>#REF!</v>
      </c>
      <c r="G156" s="157">
        <f>G54-G155</f>
        <v>-171602</v>
      </c>
      <c r="H156" s="325">
        <f>H54-H155</f>
        <v>-129434.34999999998</v>
      </c>
      <c r="I156" s="157">
        <f>I53-I155</f>
        <v>-296431</v>
      </c>
      <c r="J156" s="67"/>
      <c r="K156" s="6"/>
    </row>
    <row r="157" spans="1:15" s="1" customFormat="1" ht="16.5" thickBot="1" x14ac:dyDescent="0.3">
      <c r="A157" s="25"/>
      <c r="B157" s="120"/>
      <c r="C157" s="120"/>
      <c r="D157" s="120"/>
      <c r="E157" s="120"/>
      <c r="F157" s="326"/>
      <c r="G157" s="327"/>
      <c r="H157" s="328"/>
      <c r="I157" s="329"/>
      <c r="K157" s="52"/>
      <c r="L157" s="74"/>
      <c r="M157" s="52"/>
      <c r="N157" s="52"/>
      <c r="O157" s="52"/>
    </row>
    <row r="158" spans="1:15" s="72" customFormat="1" ht="20.25" thickTop="1" thickBot="1" x14ac:dyDescent="0.3">
      <c r="A158" s="88" t="s">
        <v>136</v>
      </c>
      <c r="B158" s="462"/>
      <c r="C158" s="462"/>
      <c r="D158" s="463"/>
      <c r="E158" s="464"/>
      <c r="F158" s="465">
        <v>-33785</v>
      </c>
      <c r="G158" s="466">
        <f>ROUND(G56-G155,5)</f>
        <v>-31602</v>
      </c>
      <c r="H158" s="467">
        <f>ROUND(H56-H155,5)</f>
        <v>-0.35</v>
      </c>
      <c r="I158" s="468">
        <f>ROUND(I56-I155,5)</f>
        <v>-21431</v>
      </c>
      <c r="K158"/>
      <c r="L158"/>
      <c r="M158"/>
      <c r="N158"/>
      <c r="O158"/>
    </row>
    <row r="159" spans="1:15" s="1" customFormat="1" ht="20.100000000000001" customHeight="1" thickTop="1" x14ac:dyDescent="0.25">
      <c r="A159" s="11" t="s">
        <v>80</v>
      </c>
      <c r="B159" s="12"/>
      <c r="C159" s="10"/>
      <c r="D159" s="10"/>
      <c r="E159" s="10"/>
      <c r="F159" s="10"/>
      <c r="G159" s="10"/>
      <c r="H159" s="75"/>
      <c r="I159" s="75"/>
    </row>
    <row r="160" spans="1:15" s="1" customFormat="1" x14ac:dyDescent="0.25">
      <c r="A160" s="16">
        <v>1</v>
      </c>
      <c r="B160" s="17" t="s">
        <v>81</v>
      </c>
      <c r="C160" s="18"/>
      <c r="D160" s="18"/>
      <c r="E160" s="18"/>
      <c r="F160" s="19"/>
      <c r="G160" s="76"/>
      <c r="H160" s="77"/>
      <c r="I160" s="24"/>
    </row>
    <row r="161" spans="1:9" s="1" customFormat="1" ht="24" customHeight="1" x14ac:dyDescent="0.25">
      <c r="A161" s="21"/>
      <c r="B161" s="535" t="s">
        <v>82</v>
      </c>
      <c r="C161" s="536"/>
      <c r="D161" s="536"/>
      <c r="E161" s="536"/>
      <c r="F161" s="19"/>
      <c r="G161" s="76"/>
      <c r="H161" s="76"/>
      <c r="I161" s="20"/>
    </row>
    <row r="162" spans="1:9" s="1" customFormat="1" x14ac:dyDescent="0.25">
      <c r="A162" s="22">
        <v>2</v>
      </c>
      <c r="B162" s="19" t="s">
        <v>150</v>
      </c>
      <c r="C162" s="23"/>
      <c r="D162" s="23"/>
      <c r="E162" s="23"/>
      <c r="F162" s="23"/>
      <c r="G162" s="19"/>
      <c r="H162" s="19"/>
      <c r="I162" s="20"/>
    </row>
    <row r="163" spans="1:9" x14ac:dyDescent="0.25">
      <c r="A163" s="32"/>
      <c r="B163" s="35"/>
      <c r="C163" s="28"/>
      <c r="F163" s="36"/>
      <c r="I163" s="37"/>
    </row>
    <row r="164" spans="1:9" x14ac:dyDescent="0.25">
      <c r="B164" s="537"/>
      <c r="C164" s="519"/>
      <c r="D164" s="519"/>
      <c r="E164" s="519"/>
      <c r="F164" s="36"/>
      <c r="I164" s="38"/>
    </row>
    <row r="165" spans="1:9" x14ac:dyDescent="0.25">
      <c r="B165" s="537"/>
      <c r="C165" s="519"/>
      <c r="D165" s="519"/>
      <c r="E165" s="519"/>
      <c r="F165" s="36"/>
      <c r="I165" s="39"/>
    </row>
    <row r="166" spans="1:9" x14ac:dyDescent="0.25">
      <c r="A166" s="33"/>
      <c r="B166" s="518"/>
      <c r="C166" s="519"/>
      <c r="D166" s="519"/>
      <c r="E166" s="519"/>
      <c r="F166" s="36"/>
      <c r="I166" s="39"/>
    </row>
    <row r="167" spans="1:9" x14ac:dyDescent="0.25">
      <c r="A167" s="33"/>
      <c r="B167" s="27"/>
      <c r="C167" s="40"/>
      <c r="D167" s="40"/>
      <c r="E167" s="40"/>
      <c r="F167" s="36"/>
      <c r="I167" s="39"/>
    </row>
    <row r="168" spans="1:9" x14ac:dyDescent="0.25">
      <c r="B168" s="28"/>
      <c r="C168" s="30"/>
      <c r="D168" s="30"/>
      <c r="E168" s="30"/>
      <c r="F168" s="36"/>
      <c r="I168" s="39"/>
    </row>
    <row r="169" spans="1:9" ht="21" x14ac:dyDescent="0.35">
      <c r="A169" s="41"/>
      <c r="B169" s="42"/>
      <c r="C169" s="43"/>
      <c r="D169" s="44"/>
      <c r="E169" s="44"/>
      <c r="F169" s="36"/>
      <c r="I169" s="39"/>
    </row>
    <row r="170" spans="1:9" x14ac:dyDescent="0.25">
      <c r="I170" s="39"/>
    </row>
    <row r="171" spans="1:9" x14ac:dyDescent="0.25">
      <c r="I171" s="45"/>
    </row>
    <row r="172" spans="1:9" x14ac:dyDescent="0.25">
      <c r="I172" s="46"/>
    </row>
    <row r="173" spans="1:9" x14ac:dyDescent="0.25">
      <c r="I173" s="47"/>
    </row>
    <row r="174" spans="1:9" x14ac:dyDescent="0.25">
      <c r="I174" s="46"/>
    </row>
    <row r="175" spans="1:9" x14ac:dyDescent="0.25">
      <c r="I175" s="46"/>
    </row>
  </sheetData>
  <mergeCells count="8">
    <mergeCell ref="B166:E166"/>
    <mergeCell ref="A1:E3"/>
    <mergeCell ref="F2:F3"/>
    <mergeCell ref="I2:I3"/>
    <mergeCell ref="J47:O48"/>
    <mergeCell ref="B161:E161"/>
    <mergeCell ref="B164:E164"/>
    <mergeCell ref="B165:E165"/>
  </mergeCells>
  <pageMargins left="0.7" right="0.7" top="0.75" bottom="0.5" header="0.3" footer="0.3"/>
  <pageSetup scale="80" orientation="portrait" verticalDpi="0" r:id="rId1"/>
  <headerFooter>
    <oddHeader>&amp;C&amp;"Calibri Bold,Bold"&amp;18&amp;K000000Draft Budget 2020</oddHeader>
    <oddFooter>&amp;C&amp;"Calibri,Regular"&amp;K000000&amp;P&amp;R&amp;"Calibri,Regular"&amp;K000000&amp;D</oddFooter>
  </headerFooter>
  <rowBreaks count="1" manualBreakCount="1">
    <brk id="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 Draft 2020 BUDGET Jan 30th</vt:lpstr>
      <vt:lpstr> Draft 2020 BUDGET Jan 30th ACM</vt:lpstr>
      <vt:lpstr>' Draft 2020 BUDGET Jan 30th'!Print_Area</vt:lpstr>
      <vt:lpstr>' Draft 2020 BUDGET Jan 30th ACM'!Print_Area</vt:lpstr>
      <vt:lpstr>' Draft 2020 BUDGET Jan 30th'!Print_Titles</vt:lpstr>
      <vt:lpstr>' Draft 2020 BUDGET Jan 30th ACM'!Print_Titles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Pendray</dc:creator>
  <cp:lastModifiedBy>USER</cp:lastModifiedBy>
  <cp:lastPrinted>2020-01-31T01:27:53Z</cp:lastPrinted>
  <dcterms:created xsi:type="dcterms:W3CDTF">2020-01-23T00:32:27Z</dcterms:created>
  <dcterms:modified xsi:type="dcterms:W3CDTF">2020-03-09T19:47:35Z</dcterms:modified>
</cp:coreProperties>
</file>